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codeName="ThisWorkbook" autoCompressPictures="0"/>
  <xr:revisionPtr revIDLastSave="0" documentId="13_ncr:1_{357E36BE-6117-44E8-9CD3-8298912A1073}" xr6:coauthVersionLast="46" xr6:coauthVersionMax="46" xr10:uidLastSave="{00000000-0000-0000-0000-000000000000}"/>
  <bookViews>
    <workbookView xWindow="11625" yWindow="210" windowWidth="8610" windowHeight="9675" tabRatio="788" xr2:uid="{00000000-000D-0000-FFFF-FFFF00000000}"/>
  </bookViews>
  <sheets>
    <sheet name="Calendario" sheetId="14" r:id="rId1"/>
  </sheets>
  <definedNames>
    <definedName name="_xlnm.Print_Area" localSheetId="0">Calendario!$B$1:$I$168</definedName>
    <definedName name="Calendar9Year">Calendario!$B$113</definedName>
    <definedName name="Calendario10Año">Calendario!$B$127</definedName>
    <definedName name="Calendario10Mes">Calendario!$C$127</definedName>
    <definedName name="Calendario10MesOpción">MATCH(Calendario10Mes,Meses,0)</definedName>
    <definedName name="Calendario11Año">Calendario!$B$141</definedName>
    <definedName name="Calendario11Mes">Calendario!$C$141</definedName>
    <definedName name="Calendario11MesOpción">MATCH(Calendario11Mes,Meses,0)</definedName>
    <definedName name="Calendario12Año">Calendario!$B$155</definedName>
    <definedName name="Calendario12Mes">Calendario!$C$155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Calendario!$B$15</definedName>
    <definedName name="Calendario2Mes">Calendario!$C$15</definedName>
    <definedName name="Calendario2MesOpción">MATCH(Calendario2Mes,Meses,0)</definedName>
    <definedName name="Calendario3Año">Calendario!$B$29</definedName>
    <definedName name="Calendario3Mes">Calendario!$C$29</definedName>
    <definedName name="Calendario3MesOpción">MATCH(Calendario3Mes,Meses,0)</definedName>
    <definedName name="Calendario4Año">Calendario!$B$43</definedName>
    <definedName name="Calendario4Mes">Calendario!$C$43</definedName>
    <definedName name="Calendario4MesOpción">MATCH(Calendario4Mes,Meses,0)</definedName>
    <definedName name="Calendario5Año">Calendario!$B$57</definedName>
    <definedName name="Calendario5Mes">Calendario!$C$57</definedName>
    <definedName name="Calendario5MesOpción">MATCH(Calendario5Mes,Meses,0)</definedName>
    <definedName name="Calendario6Año">Calendario!$B$71</definedName>
    <definedName name="Calendario6Mes">Calendario!$C$71</definedName>
    <definedName name="Calendario6MesOpción">MATCH(Calendario6Mes,Meses,0)</definedName>
    <definedName name="Calendario7Año">Calendario!$B$85</definedName>
    <definedName name="Calendario7Mes">Calendario!$C$85</definedName>
    <definedName name="Calendario7MesOpción">MATCH(Calendario7Mes,Meses,0)</definedName>
    <definedName name="Calendario8Año">Calendario!$B$99</definedName>
    <definedName name="Calendario8Mes">Calendario!$C$99</definedName>
    <definedName name="Calendario8MesOpción">MATCH(Calendario8Mes,Meses,0)</definedName>
    <definedName name="Calendario9Mes">Calendario!$C$113</definedName>
    <definedName name="Calendario9MesOpción">MATCH(Calendario9Mes,Meses,0)</definedName>
    <definedName name="ColumnTitleRegion1..H12.1">Calendario!$B$2</definedName>
    <definedName name="ColumnTitleRegion10..H54.1">Calendario!$B$44</definedName>
    <definedName name="ColumnTitleRegion11..C56.1">Calendario!$B$44</definedName>
    <definedName name="ColumnTitleRegion12..D56.1">Calendario!$D$55</definedName>
    <definedName name="ColumnTitleRegion13..H68.1">Calendario!$B$58</definedName>
    <definedName name="ColumnTitleRegion14..C70.1">Calendario!$B$58</definedName>
    <definedName name="ColumnTitleRegion15..D70.1">Calendario!$D$69</definedName>
    <definedName name="ColumnTitleRegion16..H82.1">Calendario!$B$72</definedName>
    <definedName name="ColumnTitleRegion17..C84.1">Calendario!$B$72</definedName>
    <definedName name="ColumnTitleRegion18..D84.1">Calendario!$D$83</definedName>
    <definedName name="ColumnTitleRegion19..H96.1">Calendario!$B$86</definedName>
    <definedName name="ColumnTitleRegion2..C14.1">Calendario!$B$2</definedName>
    <definedName name="ColumnTitleRegion20..C98.1">Calendario!$B$86</definedName>
    <definedName name="ColumnTitleRegion21..D98.1">Calendario!$D$97</definedName>
    <definedName name="ColumnTitleRegion22..H110.1">Calendario!$B$100</definedName>
    <definedName name="ColumnTitleRegion23..C112.1">Calendario!$B$100</definedName>
    <definedName name="ColumnTitleRegion24..D112.1">Calendario!$D$111</definedName>
    <definedName name="ColumnTitleRegion25..H124.1">Calendario!$B$114</definedName>
    <definedName name="ColumnTitleRegion26..C126.1">Calendario!$B$114</definedName>
    <definedName name="ColumnTitleRegion27..D126.1">Calendario!$D$125</definedName>
    <definedName name="ColumnTitleRegion28..H138.1">Calendario!$B$128</definedName>
    <definedName name="ColumnTitleRegion29..C140.1">Calendario!$B$128</definedName>
    <definedName name="ColumnTitleRegion3..D14.1">Calendario!$D$13</definedName>
    <definedName name="ColumnTitleRegion30..D140.1">Calendario!$D$139</definedName>
    <definedName name="ColumnTitleRegion31..H152.1">Calendario!$B$142</definedName>
    <definedName name="ColumnTitleRegion32..C154.1">Calendario!$B$142</definedName>
    <definedName name="ColumnTitleRegion33..D154.1">Calendario!$D$153</definedName>
    <definedName name="ColumnTitleRegion34..H166.1">Calendario!$B$156</definedName>
    <definedName name="ColumnTitleRegion35..C168.1">Calendario!$B$156</definedName>
    <definedName name="ColumnTitleRegion36..D168.1">Calendario!$D$167</definedName>
    <definedName name="ColumnTitleRegion4..H26.1">Calendario!$B$16</definedName>
    <definedName name="ColumnTitleRegion5..C28.1">Calendario!$B$16</definedName>
    <definedName name="ColumnTitleRegion6..D28.1">Calendario!$D$27</definedName>
    <definedName name="ColumnTitleRegion7..H40.1">Calendario!$B$30</definedName>
    <definedName name="ColumnTitleRegion8..C42.1">Calendario!$B$30</definedName>
    <definedName name="ColumnTitleRegion9..D42.1">Calendario!$D$41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WeekStartValue">IF(InicioDeSemana="LUNES",2,1)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<sst xmlns="http://schemas.openxmlformats.org/spreadsheetml/2006/main" count="87" uniqueCount="32">
  <si>
    <t>LUNES</t>
  </si>
  <si>
    <t>Notas:</t>
  </si>
  <si>
    <t>octubre</t>
  </si>
  <si>
    <t>INICIO NAVIDAD</t>
  </si>
  <si>
    <t>NAVIDAD</t>
  </si>
  <si>
    <t>SEMANA SANTA</t>
  </si>
  <si>
    <t>DIA FESTIVO</t>
  </si>
  <si>
    <t>FESTIVO</t>
  </si>
  <si>
    <t>NO LECTIVO</t>
  </si>
  <si>
    <t>FESTIVO LLEIDA</t>
  </si>
  <si>
    <t>FIESTA DE SAN JUAN</t>
  </si>
  <si>
    <t>ECON.D.: EL ENTORNO ECONÓMICO DEL COM. DIGITAL</t>
  </si>
  <si>
    <t>ECON. D.: EL ENTORNO ECONÓMICO DEL COM. DIGITAL</t>
  </si>
  <si>
    <t>EMP. D.: MERCADO Y ESTRATEGIA DIGITAL</t>
  </si>
  <si>
    <t>DER.SOC. INFO: CONTRATACIÓN EN LÍNEA CONS.</t>
  </si>
  <si>
    <t>DER. SOC. DE LA INFO.: PROT. JUR. ACTIV. INMAT.</t>
  </si>
  <si>
    <t>DER. SOC. DE LA INFO.: EL EMPRES. EN EL MERC. DIGITAL</t>
  </si>
  <si>
    <t>DER. SOCI. INFO.: FISCALIDAD DE LA ECONOMÍA DIGITAL</t>
  </si>
  <si>
    <t>METOD. DE LA INVESTIGACIÓN DE LA CIENCIA JURÍDICA</t>
  </si>
  <si>
    <t>TRABAJO FIN DE MASTER</t>
  </si>
  <si>
    <t>T.S.I: REC. WEB Y TECNOLOGÍAS MOVILES</t>
  </si>
  <si>
    <t>T.S.I: REC. WEB Y TECNOLOGÍAS MOVVILES</t>
  </si>
  <si>
    <t>T.S.I.: EMPRESA Y TIC</t>
  </si>
  <si>
    <t>EXAMEN ENTORNO ECONÓMICO DEL COM. DIGITAL</t>
  </si>
  <si>
    <t>EXAMEN MERCADO Y ESTRATEGIA DIGITAL</t>
  </si>
  <si>
    <t>EXAMEN CONTRATACIÓN EN LÍNEA CONS.</t>
  </si>
  <si>
    <t>EXAMEN EMPRESA Y TIC</t>
  </si>
  <si>
    <t>EXAMEN PROT. JURÍDICA ACT. INM.</t>
  </si>
  <si>
    <t>EXAMEN FISCALID. ECONOM. DIGIT.</t>
  </si>
  <si>
    <t>EXAMEN METODOLOGIA INVESTIGACIÓN</t>
  </si>
  <si>
    <t>EXAMEN RECURSOS WEB  TM</t>
  </si>
  <si>
    <t>EXAMEN: EL EMPRES. EN EL MERC.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</si>
</sst>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0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7" borderId="3" xfId="9">
      <alignment horizontal="left" vertical="center" indent="1"/>
    </xf>
    <xf numFmtId="0" fontId="10" fillId="6" borderId="3" xfId="10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NumberFormat="1" applyFill="1">
      <alignment horizontal="left" vertical="center" wrapText="1" indent="1"/>
    </xf>
    <xf numFmtId="166" fontId="9" fillId="0" borderId="4" xfId="5" applyNumberFormat="1" applyFill="1" applyBorder="1">
      <alignment horizontal="left" vertical="center" wrapText="1" indent="1"/>
    </xf>
    <xf numFmtId="0" fontId="12" fillId="36" borderId="6" xfId="6" applyNumberFormat="1" applyFill="1">
      <alignment horizontal="left" vertical="top" wrapText="1" indent="1"/>
    </xf>
    <xf numFmtId="0" fontId="12" fillId="37" borderId="6" xfId="6" applyNumberFormat="1" applyFill="1">
      <alignment horizontal="left" vertical="top" wrapText="1" indent="1"/>
    </xf>
    <xf numFmtId="0" fontId="12" fillId="38" borderId="6" xfId="6" applyNumberFormat="1" applyFill="1">
      <alignment horizontal="left" vertical="top" wrapText="1" indent="1"/>
    </xf>
    <xf numFmtId="0" fontId="12" fillId="39" borderId="6" xfId="6" applyNumberFormat="1" applyFill="1">
      <alignment horizontal="left" vertical="top" wrapText="1" indent="1"/>
    </xf>
    <xf numFmtId="0" fontId="12" fillId="40" borderId="6" xfId="6" applyNumberFormat="1" applyFill="1">
      <alignment horizontal="left" vertical="top" wrapText="1" indent="1"/>
    </xf>
    <xf numFmtId="0" fontId="12" fillId="41" borderId="6" xfId="6" applyNumberFormat="1" applyFill="1">
      <alignment horizontal="left" vertical="top" wrapText="1" indent="1"/>
    </xf>
    <xf numFmtId="0" fontId="12" fillId="42" borderId="6" xfId="6" applyNumberFormat="1" applyFill="1">
      <alignment horizontal="left" vertical="top" wrapText="1" indent="1"/>
    </xf>
    <xf numFmtId="0" fontId="12" fillId="43" borderId="6" xfId="6" applyNumberFormat="1" applyFill="1">
      <alignment horizontal="left" vertical="top" wrapText="1" indent="1"/>
    </xf>
    <xf numFmtId="0" fontId="12" fillId="44" borderId="6" xfId="6" applyNumberFormat="1" applyFill="1">
      <alignment horizontal="left" vertical="top" wrapText="1" indent="1"/>
    </xf>
    <xf numFmtId="0" fontId="12" fillId="45" borderId="6" xfId="6" applyNumberFormat="1" applyFill="1">
      <alignment horizontal="left" vertical="top" wrapText="1" indent="1"/>
    </xf>
    <xf numFmtId="0" fontId="12" fillId="46" borderId="6" xfId="6" applyNumberFormat="1" applyFill="1">
      <alignment horizontal="left" vertical="top" wrapText="1" indent="1"/>
    </xf>
    <xf numFmtId="0" fontId="12" fillId="47" borderId="6" xfId="6" applyNumberFormat="1" applyFill="1">
      <alignment horizontal="left" vertical="top" wrapText="1" indent="1"/>
    </xf>
    <xf numFmtId="0" fontId="1" fillId="0" borderId="0" xfId="12" applyNumberFormat="1" applyFont="1" applyFill="1" applyBorder="1" applyAlignment="1">
      <alignment horizontal="left" vertical="top" wrapText="1" indent="1"/>
    </xf>
    <xf numFmtId="167" fontId="0" fillId="0" borderId="8" xfId="7" applyNumberFormat="1" applyFont="1">
      <alignment horizontal="left" vertical="center" wrapText="1" indent="1"/>
    </xf>
    <xf numFmtId="167" fontId="11" fillId="0" borderId="8" xfId="7" applyNumberForma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7" applyNumberFormat="1">
      <alignment horizontal="left" vertical="center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00" zoomScale="50" zoomScaleNormal="50" workbookViewId="0">
      <selection activeCell="F18" sqref="F18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8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2021</v>
      </c>
      <c r="C1" s="28" t="s">
        <v>2</v>
      </c>
      <c r="D1" s="28"/>
      <c r="E1" s="28"/>
      <c r="F1" s="2"/>
      <c r="G1" s="2"/>
      <c r="H1" s="2"/>
    </row>
    <row r="2" spans="1:8" ht="15.95" customHeight="1" x14ac:dyDescent="0.3">
      <c r="A2" s="3"/>
      <c r="B2" s="4" t="s">
        <v>0</v>
      </c>
      <c r="C2" s="5" t="str">
        <f ca="1">UPPER(TEXT(C3,"dddd"))</f>
        <v>MARTES</v>
      </c>
      <c r="D2" s="4" t="str">
        <f t="shared" ref="D2:H2" ca="1" si="0">UPPER(TEXT(D3,"dddd"))</f>
        <v>MIÉRCOLES</v>
      </c>
      <c r="E2" s="5" t="str">
        <f t="shared" ca="1" si="0"/>
        <v>JUEVES</v>
      </c>
      <c r="F2" s="4" t="str">
        <f t="shared" ca="1" si="0"/>
        <v>VIERNES</v>
      </c>
      <c r="G2" s="5" t="str">
        <f t="shared" ca="1" si="0"/>
        <v>SÁBADO</v>
      </c>
      <c r="H2" s="4" t="str">
        <f t="shared" ca="1" si="0"/>
        <v>DOMINGO</v>
      </c>
    </row>
    <row r="3" spans="1:8" ht="16.5" customHeight="1" x14ac:dyDescent="0.3">
      <c r="B3" s="11">
        <f t="array" aca="1" ref="B3:H3" ca="1">Días+1+DATE(Calendario1Año,Calendario1MesOpción,1)-WEEKDAY(DATE(Calendario1Año,Calendario1MesOpción,1),DíaDeLaSemanaOpción)</f>
        <v>44466</v>
      </c>
      <c r="C3" s="11">
        <f ca="1"/>
        <v>44467</v>
      </c>
      <c r="D3" s="11">
        <f ca="1"/>
        <v>44468</v>
      </c>
      <c r="E3" s="11">
        <f ca="1"/>
        <v>44469</v>
      </c>
      <c r="F3" s="11">
        <f ca="1"/>
        <v>44470</v>
      </c>
      <c r="G3" s="11">
        <f ca="1"/>
        <v>44471</v>
      </c>
      <c r="H3" s="12">
        <f ca="1"/>
        <v>44472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aca="1" ref="B5:H5" ca="1">Días+8+DATE(Calendario1Año,Calendario1MesOpción,1)-WEEKDAY(DATE(Calendario1Año,Calendario1MesOpción,1),DíaDeLaSemanaOpción)</f>
        <v>44473</v>
      </c>
      <c r="C5" s="11">
        <f ca="1"/>
        <v>44474</v>
      </c>
      <c r="D5" s="11">
        <f ca="1"/>
        <v>44475</v>
      </c>
      <c r="E5" s="11">
        <f ca="1"/>
        <v>44476</v>
      </c>
      <c r="F5" s="11">
        <f ca="1"/>
        <v>44477</v>
      </c>
      <c r="G5" s="11">
        <f ca="1"/>
        <v>44478</v>
      </c>
      <c r="H5" s="12">
        <f ca="1"/>
        <v>44479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aca="1" ref="B7:H7" ca="1">Días+15+DATE(Calendario1Año,Calendario1MesOpción,1)-WEEKDAY(DATE(Calendario1Año,Calendario1MesOpción,1),DíaDeLaSemanaOpción)</f>
        <v>44480</v>
      </c>
      <c r="C7" s="11">
        <f ca="1"/>
        <v>44481</v>
      </c>
      <c r="D7" s="11">
        <f ca="1"/>
        <v>44482</v>
      </c>
      <c r="E7" s="11">
        <f ca="1"/>
        <v>44483</v>
      </c>
      <c r="F7" s="11">
        <f ca="1"/>
        <v>44484</v>
      </c>
      <c r="G7" s="11">
        <f ca="1"/>
        <v>44485</v>
      </c>
      <c r="H7" s="12">
        <f ca="1"/>
        <v>44486</v>
      </c>
    </row>
    <row r="8" spans="1:8" ht="56.25" customHeight="1" x14ac:dyDescent="0.3">
      <c r="B8" s="22" t="s">
        <v>11</v>
      </c>
      <c r="C8" s="7" t="s">
        <v>6</v>
      </c>
      <c r="D8" s="7"/>
      <c r="E8" s="7"/>
      <c r="F8" s="7"/>
      <c r="G8" s="7"/>
      <c r="H8" s="8"/>
    </row>
    <row r="9" spans="1:8" ht="16.5" customHeight="1" x14ac:dyDescent="0.3">
      <c r="B9" s="11">
        <f t="array" aca="1" ref="B9:H9" ca="1">Días+22+DATE(Calendario1Año,Calendario1MesOpción,1)-WEEKDAY(DATE(Calendario1Año,Calendario1MesOpción,1),DíaDeLaSemanaOpción)</f>
        <v>44487</v>
      </c>
      <c r="C9" s="11">
        <f ca="1"/>
        <v>44488</v>
      </c>
      <c r="D9" s="11">
        <f ca="1"/>
        <v>44489</v>
      </c>
      <c r="E9" s="11">
        <f ca="1"/>
        <v>44490</v>
      </c>
      <c r="F9" s="11">
        <f ca="1"/>
        <v>44491</v>
      </c>
      <c r="G9" s="11">
        <f ca="1"/>
        <v>44492</v>
      </c>
      <c r="H9" s="12">
        <f ca="1"/>
        <v>44493</v>
      </c>
    </row>
    <row r="10" spans="1:8" ht="56.25" customHeight="1" x14ac:dyDescent="0.3">
      <c r="B10" s="22" t="s">
        <v>11</v>
      </c>
      <c r="C10" s="7"/>
      <c r="D10" s="7"/>
      <c r="E10" s="7"/>
      <c r="F10" s="7"/>
      <c r="G10" s="7"/>
      <c r="H10" s="8"/>
    </row>
    <row r="11" spans="1:8" ht="16.5" customHeight="1" x14ac:dyDescent="0.3">
      <c r="B11" s="11">
        <f t="array" aca="1" ref="B11:H11" ca="1">Días+29+DATE(Calendario1Año,Calendario1MesOpción,1)-WEEKDAY(DATE(Calendario1Año,Calendario1MesOpción,1),DíaDeLaSemanaOpción)</f>
        <v>44494</v>
      </c>
      <c r="C11" s="11">
        <f ca="1"/>
        <v>44495</v>
      </c>
      <c r="D11" s="11">
        <f ca="1"/>
        <v>44496</v>
      </c>
      <c r="E11" s="11">
        <f ca="1"/>
        <v>44497</v>
      </c>
      <c r="F11" s="11">
        <f ca="1"/>
        <v>44498</v>
      </c>
      <c r="G11" s="11">
        <f ca="1"/>
        <v>44499</v>
      </c>
      <c r="H11" s="12">
        <f ca="1"/>
        <v>44500</v>
      </c>
    </row>
    <row r="12" spans="1:8" ht="57" customHeight="1" x14ac:dyDescent="0.3">
      <c r="B12" s="22" t="s">
        <v>12</v>
      </c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aca="1" ref="B13:C13" ca="1">Días+36+DATE(Calendario1Año,Calendario1MesOpción,1)-WEEKDAY(DATE(Calendario1Año,Calendario1MesOpción,1),DíaDeLaSemanaOpción)</f>
        <v>44501</v>
      </c>
      <c r="C13" s="11">
        <f ca="1"/>
        <v>44502</v>
      </c>
      <c r="D13" s="29" t="s">
        <v>1</v>
      </c>
      <c r="E13" s="29"/>
      <c r="F13" s="29"/>
      <c r="G13" s="29"/>
      <c r="H13" s="29"/>
    </row>
    <row r="14" spans="1:8" ht="63.75" customHeight="1" x14ac:dyDescent="0.3">
      <c r="B14" s="7"/>
      <c r="C14" s="7"/>
      <c r="D14" s="25"/>
      <c r="E14" s="25"/>
      <c r="F14" s="25"/>
      <c r="G14" s="25"/>
      <c r="H14" s="25"/>
    </row>
    <row r="15" spans="1:8" ht="54" customHeight="1" x14ac:dyDescent="0.7">
      <c r="A15" s="2"/>
      <c r="B15" s="1">
        <f ca="1">YEAR(DATE(Calendario1Año,Calendario1MesOpción+1,1))</f>
        <v>2021</v>
      </c>
      <c r="C15" s="28" t="str">
        <f ca="1">TEXT(DATE(Calendario1Año,Calendario1MesOpción+1,1),"mmmm")</f>
        <v>noviembre</v>
      </c>
      <c r="D15" s="28"/>
      <c r="E15" s="28"/>
      <c r="F15" s="6"/>
      <c r="G15" s="6"/>
      <c r="H15" s="2"/>
    </row>
    <row r="16" spans="1:8" ht="15.95" customHeight="1" x14ac:dyDescent="0.3">
      <c r="A16" s="3"/>
      <c r="B16" s="4" t="str">
        <f ca="1">UPPER(TEXT(B17,"dddd"))</f>
        <v>LUNES</v>
      </c>
      <c r="C16" s="5" t="str">
        <f t="shared" ref="C16:H16" ca="1" si="1">UPPER(TEXT(C17,"dddd"))</f>
        <v>MARTES</v>
      </c>
      <c r="D16" s="4" t="str">
        <f t="shared" ca="1" si="1"/>
        <v>MIÉRCOLES</v>
      </c>
      <c r="E16" s="5" t="str">
        <f t="shared" ca="1" si="1"/>
        <v>JUEVES</v>
      </c>
      <c r="F16" s="4" t="str">
        <f t="shared" ca="1" si="1"/>
        <v>VIERNES</v>
      </c>
      <c r="G16" s="5" t="str">
        <f t="shared" ca="1" si="1"/>
        <v>SÁBADO</v>
      </c>
      <c r="H16" s="4" t="str">
        <f t="shared" ca="1" si="1"/>
        <v>DOMINGO</v>
      </c>
    </row>
    <row r="17" spans="1:8" ht="16.5" customHeight="1" x14ac:dyDescent="0.3">
      <c r="B17" s="11">
        <f t="array" aca="1" ref="B17:H17" ca="1">Días+1+DATE(Calendario2Año,Calendario2MesOpción,1)-WEEKDAY(DATE(Calendario2Año,Calendario2MesOpción,1),DíaDeLaSemanaOpción)</f>
        <v>44501</v>
      </c>
      <c r="C17" s="11">
        <f ca="1"/>
        <v>44502</v>
      </c>
      <c r="D17" s="11">
        <f ca="1"/>
        <v>44503</v>
      </c>
      <c r="E17" s="11">
        <f ca="1"/>
        <v>44504</v>
      </c>
      <c r="F17" s="11">
        <f ca="1"/>
        <v>44505</v>
      </c>
      <c r="G17" s="11">
        <f ca="1"/>
        <v>44506</v>
      </c>
      <c r="H17" s="12">
        <f ca="1"/>
        <v>44507</v>
      </c>
    </row>
    <row r="18" spans="1:8" ht="56.25" customHeight="1" x14ac:dyDescent="0.3">
      <c r="B18" s="7" t="s">
        <v>7</v>
      </c>
      <c r="C18" s="7"/>
      <c r="D18" s="7"/>
      <c r="E18" s="7"/>
      <c r="F18" s="22" t="s">
        <v>23</v>
      </c>
      <c r="G18" s="7"/>
      <c r="H18" s="8"/>
    </row>
    <row r="19" spans="1:8" ht="16.5" customHeight="1" x14ac:dyDescent="0.3">
      <c r="B19" s="11">
        <f t="array" aca="1" ref="B19:H19" ca="1">Días+8+DATE(Calendario2Año,Calendario2MesOpción,1)-WEEKDAY(DATE(Calendario2Año,Calendario2MesOpción,1),DíaDeLaSemanaOpción)</f>
        <v>44508</v>
      </c>
      <c r="C19" s="11">
        <f ca="1"/>
        <v>44509</v>
      </c>
      <c r="D19" s="11">
        <f ca="1"/>
        <v>44510</v>
      </c>
      <c r="E19" s="11">
        <f ca="1"/>
        <v>44511</v>
      </c>
      <c r="F19" s="11">
        <f ca="1"/>
        <v>44512</v>
      </c>
      <c r="G19" s="11">
        <f ca="1"/>
        <v>44513</v>
      </c>
      <c r="H19" s="12">
        <f ca="1"/>
        <v>44514</v>
      </c>
    </row>
    <row r="20" spans="1:8" ht="56.25" customHeight="1" x14ac:dyDescent="0.3">
      <c r="B20" s="13" t="s">
        <v>13</v>
      </c>
      <c r="C20" s="7"/>
      <c r="D20" s="7"/>
      <c r="E20" s="7"/>
      <c r="F20" s="7"/>
      <c r="G20" s="7"/>
      <c r="H20" s="8"/>
    </row>
    <row r="21" spans="1:8" ht="16.5" customHeight="1" x14ac:dyDescent="0.3">
      <c r="B21" s="11">
        <f t="array" aca="1" ref="B21:H21" ca="1">Días+15+DATE(Calendario2Año,Calendario2MesOpción,1)-WEEKDAY(DATE(Calendario2Año,Calendario2MesOpción,1),DíaDeLaSemanaOpción)</f>
        <v>44515</v>
      </c>
      <c r="C21" s="11">
        <f ca="1"/>
        <v>44516</v>
      </c>
      <c r="D21" s="11">
        <f ca="1"/>
        <v>44517</v>
      </c>
      <c r="E21" s="11">
        <f ca="1"/>
        <v>44518</v>
      </c>
      <c r="F21" s="11">
        <f ca="1"/>
        <v>44519</v>
      </c>
      <c r="G21" s="11">
        <f ca="1"/>
        <v>44520</v>
      </c>
      <c r="H21" s="12">
        <f ca="1"/>
        <v>44521</v>
      </c>
    </row>
    <row r="22" spans="1:8" ht="56.25" customHeight="1" x14ac:dyDescent="0.3">
      <c r="B22" s="13" t="s">
        <v>13</v>
      </c>
      <c r="C22" s="7"/>
      <c r="D22" s="7"/>
      <c r="E22" s="7"/>
      <c r="F22" s="7"/>
      <c r="G22" s="7"/>
      <c r="H22" s="8"/>
    </row>
    <row r="23" spans="1:8" ht="16.5" customHeight="1" x14ac:dyDescent="0.3">
      <c r="B23" s="11">
        <f t="array" aca="1" ref="B23:H23" ca="1">Días+22+DATE(Calendario2Año,Calendario2MesOpción,1)-WEEKDAY(DATE(Calendario2Año,Calendario2MesOpción,1),DíaDeLaSemanaOpción)</f>
        <v>44522</v>
      </c>
      <c r="C23" s="11">
        <f ca="1"/>
        <v>44523</v>
      </c>
      <c r="D23" s="11">
        <f ca="1"/>
        <v>44524</v>
      </c>
      <c r="E23" s="11">
        <f ca="1"/>
        <v>44525</v>
      </c>
      <c r="F23" s="11">
        <f ca="1"/>
        <v>44526</v>
      </c>
      <c r="G23" s="11">
        <f ca="1"/>
        <v>44527</v>
      </c>
      <c r="H23" s="12">
        <f ca="1"/>
        <v>44528</v>
      </c>
    </row>
    <row r="24" spans="1:8" ht="56.25" customHeight="1" x14ac:dyDescent="0.3">
      <c r="B24" s="13" t="s">
        <v>13</v>
      </c>
      <c r="C24" s="7"/>
      <c r="D24" s="7"/>
      <c r="E24" s="7"/>
      <c r="F24" s="7"/>
      <c r="G24" s="7"/>
      <c r="H24" s="8"/>
    </row>
    <row r="25" spans="1:8" ht="16.5" customHeight="1" x14ac:dyDescent="0.3">
      <c r="B25" s="11">
        <f t="array" aca="1" ref="B25:H25" ca="1">Días+29+DATE(Calendario2Año,Calendario2MesOpción,1)-WEEKDAY(DATE(Calendario2Año,Calendario2MesOpción,1),DíaDeLaSemanaOpción)</f>
        <v>44529</v>
      </c>
      <c r="C25" s="11">
        <f ca="1"/>
        <v>44530</v>
      </c>
      <c r="D25" s="11">
        <f ca="1"/>
        <v>44531</v>
      </c>
      <c r="E25" s="11">
        <f ca="1"/>
        <v>44532</v>
      </c>
      <c r="F25" s="11">
        <f ca="1"/>
        <v>44533</v>
      </c>
      <c r="G25" s="11">
        <f ca="1"/>
        <v>44534</v>
      </c>
      <c r="H25" s="12">
        <f ca="1"/>
        <v>44535</v>
      </c>
    </row>
    <row r="26" spans="1:8" ht="57" customHeight="1" x14ac:dyDescent="0.3">
      <c r="B26" s="14" t="s">
        <v>14</v>
      </c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aca="1" ref="B27:C27" ca="1">Días+36+DATE(Calendario2Año,Calendario2MesOpción,1)-WEEKDAY(DATE(Calendario2Año,Calendario2MesOpción,1),DíaDeLaSemanaOpción)</f>
        <v>44536</v>
      </c>
      <c r="C27" s="11">
        <f ca="1"/>
        <v>44537</v>
      </c>
      <c r="D27" s="27" t="s">
        <v>1</v>
      </c>
      <c r="E27" s="27"/>
      <c r="F27" s="27"/>
      <c r="G27" s="27"/>
      <c r="H27" s="27"/>
    </row>
    <row r="28" spans="1:8" ht="63.75" customHeight="1" x14ac:dyDescent="0.3">
      <c r="B28" s="7"/>
      <c r="C28" s="7"/>
      <c r="D28" s="25"/>
      <c r="E28" s="25"/>
      <c r="F28" s="25"/>
      <c r="G28" s="25"/>
      <c r="H28" s="25"/>
    </row>
    <row r="29" spans="1:8" ht="54" customHeight="1" x14ac:dyDescent="0.7">
      <c r="A29" s="2"/>
      <c r="B29" s="1">
        <f ca="1">YEAR(DATE(Calendario2Año,Calendario2MesOpción+1,1))</f>
        <v>2021</v>
      </c>
      <c r="C29" s="28" t="str">
        <f ca="1">TEXT(DATE(Calendario2Año,Calendario2MesOpción+1,1),"mmmm")</f>
        <v>diciembre</v>
      </c>
      <c r="D29" s="28"/>
      <c r="E29" s="28"/>
      <c r="F29" s="6"/>
      <c r="G29" s="6"/>
      <c r="H29" s="2"/>
    </row>
    <row r="30" spans="1:8" ht="15.95" customHeight="1" x14ac:dyDescent="0.3">
      <c r="A30" s="3"/>
      <c r="B30" s="4" t="str">
        <f ca="1">UPPER(TEXT(B31,"dddd"))</f>
        <v>LUNES</v>
      </c>
      <c r="C30" s="5" t="str">
        <f t="shared" ref="C30" ca="1" si="2">UPPER(TEXT(C31,"dddd"))</f>
        <v>MARTES</v>
      </c>
      <c r="D30" s="4" t="str">
        <f t="shared" ref="D30" ca="1" si="3">UPPER(TEXT(D31,"dddd"))</f>
        <v>MIÉRCOLES</v>
      </c>
      <c r="E30" s="5" t="str">
        <f t="shared" ref="E30" ca="1" si="4">UPPER(TEXT(E31,"dddd"))</f>
        <v>JUEVES</v>
      </c>
      <c r="F30" s="4" t="str">
        <f t="shared" ref="F30" ca="1" si="5">UPPER(TEXT(F31,"dddd"))</f>
        <v>VIERNES</v>
      </c>
      <c r="G30" s="5" t="str">
        <f t="shared" ref="G30" ca="1" si="6">UPPER(TEXT(G31,"dddd"))</f>
        <v>SÁBADO</v>
      </c>
      <c r="H30" s="4" t="str">
        <f t="shared" ref="H30" ca="1" si="7">UPPER(TEXT(H31,"dddd"))</f>
        <v>DOMINGO</v>
      </c>
    </row>
    <row r="31" spans="1:8" ht="16.5" customHeight="1" x14ac:dyDescent="0.3">
      <c r="B31" s="11">
        <f t="array" aca="1" ref="B31:H31" ca="1">Días+1+DATE(Calendario3Año,Calendario3MesOpción,1)-WEEKDAY(DATE(Calendario3Año,Calendario3MesOpción,1),DíaDeLaSemanaOpción)</f>
        <v>44529</v>
      </c>
      <c r="C31" s="11">
        <f ca="1"/>
        <v>44530</v>
      </c>
      <c r="D31" s="11">
        <f ca="1"/>
        <v>44531</v>
      </c>
      <c r="E31" s="11">
        <f ca="1"/>
        <v>44532</v>
      </c>
      <c r="F31" s="11">
        <f ca="1"/>
        <v>44533</v>
      </c>
      <c r="G31" s="11">
        <f ca="1"/>
        <v>44534</v>
      </c>
      <c r="H31" s="12">
        <f ca="1"/>
        <v>44535</v>
      </c>
    </row>
    <row r="32" spans="1:8" ht="56.25" customHeight="1" x14ac:dyDescent="0.3">
      <c r="B32" s="7"/>
      <c r="C32" s="7"/>
      <c r="D32" s="7"/>
      <c r="E32" s="7"/>
      <c r="F32" s="13" t="s">
        <v>24</v>
      </c>
      <c r="G32" s="7"/>
      <c r="H32" s="8"/>
    </row>
    <row r="33" spans="1:8" ht="16.5" customHeight="1" x14ac:dyDescent="0.3">
      <c r="B33" s="11">
        <f t="array" aca="1" ref="B33:H33" ca="1">Días+8+DATE(Calendario3Año,Calendario3MesOpción,1)-WEEKDAY(DATE(Calendario3Año,Calendario3MesOpción,1),DíaDeLaSemanaOpción)</f>
        <v>44536</v>
      </c>
      <c r="C33" s="11">
        <f ca="1"/>
        <v>44537</v>
      </c>
      <c r="D33" s="11">
        <f ca="1"/>
        <v>44538</v>
      </c>
      <c r="E33" s="11">
        <f ca="1"/>
        <v>44539</v>
      </c>
      <c r="F33" s="11">
        <f ca="1"/>
        <v>44540</v>
      </c>
      <c r="G33" s="11">
        <f ca="1"/>
        <v>44541</v>
      </c>
      <c r="H33" s="12">
        <f ca="1"/>
        <v>44542</v>
      </c>
    </row>
    <row r="34" spans="1:8" ht="56.25" customHeight="1" x14ac:dyDescent="0.3">
      <c r="B34" s="7" t="s">
        <v>7</v>
      </c>
      <c r="C34" s="7" t="s">
        <v>8</v>
      </c>
      <c r="D34" s="7" t="s">
        <v>7</v>
      </c>
      <c r="E34" s="7"/>
      <c r="F34" s="7"/>
      <c r="G34" s="7"/>
      <c r="H34" s="8"/>
    </row>
    <row r="35" spans="1:8" ht="16.5" customHeight="1" x14ac:dyDescent="0.3">
      <c r="B35" s="11">
        <f t="array" aca="1" ref="B35:H35" ca="1">Días+15+DATE(Calendario3Año,Calendario3MesOpción,1)-WEEKDAY(DATE(Calendario3Año,Calendario3MesOpción,1),DíaDeLaSemanaOpción)</f>
        <v>44543</v>
      </c>
      <c r="C35" s="11">
        <f ca="1"/>
        <v>44544</v>
      </c>
      <c r="D35" s="11">
        <f ca="1"/>
        <v>44545</v>
      </c>
      <c r="E35" s="11">
        <f ca="1"/>
        <v>44546</v>
      </c>
      <c r="F35" s="11">
        <f ca="1"/>
        <v>44547</v>
      </c>
      <c r="G35" s="11">
        <f ca="1"/>
        <v>44548</v>
      </c>
      <c r="H35" s="12">
        <f ca="1"/>
        <v>44549</v>
      </c>
    </row>
    <row r="36" spans="1:8" ht="56.25" customHeight="1" x14ac:dyDescent="0.3">
      <c r="B36" s="14" t="s">
        <v>14</v>
      </c>
      <c r="C36" s="7"/>
      <c r="D36" s="7"/>
      <c r="E36" s="7"/>
      <c r="F36" s="7"/>
      <c r="G36" s="7"/>
      <c r="H36" s="8"/>
    </row>
    <row r="37" spans="1:8" ht="16.5" customHeight="1" x14ac:dyDescent="0.3">
      <c r="B37" s="11">
        <f t="array" aca="1" ref="B37:H37" ca="1">Días+22+DATE(Calendario3Año,Calendario3MesOpción,1)-WEEKDAY(DATE(Calendario3Año,Calendario3MesOpción,1),DíaDeLaSemanaOpción)</f>
        <v>44550</v>
      </c>
      <c r="C37" s="11">
        <f ca="1"/>
        <v>44551</v>
      </c>
      <c r="D37" s="11">
        <f ca="1"/>
        <v>44552</v>
      </c>
      <c r="E37" s="11">
        <f ca="1"/>
        <v>44553</v>
      </c>
      <c r="F37" s="11">
        <f ca="1"/>
        <v>44554</v>
      </c>
      <c r="G37" s="11">
        <f ca="1"/>
        <v>44555</v>
      </c>
      <c r="H37" s="12">
        <f ca="1"/>
        <v>44556</v>
      </c>
    </row>
    <row r="38" spans="1:8" ht="56.25" customHeight="1" x14ac:dyDescent="0.3">
      <c r="B38" s="14" t="s">
        <v>14</v>
      </c>
      <c r="C38" s="7"/>
      <c r="D38" s="7"/>
      <c r="E38" s="7" t="s">
        <v>3</v>
      </c>
      <c r="F38" s="7" t="s">
        <v>4</v>
      </c>
      <c r="G38" s="7" t="s">
        <v>4</v>
      </c>
      <c r="H38" s="8" t="s">
        <v>4</v>
      </c>
    </row>
    <row r="39" spans="1:8" ht="16.5" customHeight="1" x14ac:dyDescent="0.3">
      <c r="B39" s="11">
        <f t="array" aca="1" ref="B39:H39" ca="1">Días+29+DATE(Calendario3Año,Calendario3MesOpción,1)-WEEKDAY(DATE(Calendario3Año,Calendario3MesOpción,1),DíaDeLaSemanaOpción)</f>
        <v>44557</v>
      </c>
      <c r="C39" s="11">
        <f ca="1"/>
        <v>44558</v>
      </c>
      <c r="D39" s="11">
        <f ca="1"/>
        <v>44559</v>
      </c>
      <c r="E39" s="11">
        <f ca="1"/>
        <v>44560</v>
      </c>
      <c r="F39" s="11">
        <f ca="1"/>
        <v>44561</v>
      </c>
      <c r="G39" s="11">
        <f ca="1"/>
        <v>44562</v>
      </c>
      <c r="H39" s="12">
        <f ca="1"/>
        <v>44563</v>
      </c>
    </row>
    <row r="40" spans="1:8" ht="57" customHeight="1" x14ac:dyDescent="0.3">
      <c r="B40" s="7" t="s">
        <v>4</v>
      </c>
      <c r="C40" s="7" t="s">
        <v>4</v>
      </c>
      <c r="D40" s="7" t="s">
        <v>4</v>
      </c>
      <c r="E40" s="7" t="s">
        <v>4</v>
      </c>
      <c r="F40" s="7" t="s">
        <v>4</v>
      </c>
      <c r="G40" s="7" t="s">
        <v>4</v>
      </c>
      <c r="H40" s="9" t="s">
        <v>4</v>
      </c>
    </row>
    <row r="41" spans="1:8" ht="16.5" customHeight="1" x14ac:dyDescent="0.3">
      <c r="B41" s="11">
        <f t="array" aca="1" ref="B41:C41" ca="1">Días+36+DATE(Calendario3Año,Calendario3MesOpción,1)-WEEKDAY(DATE(Calendario3Año,Calendario3MesOpción,1),DíaDeLaSemanaOpción)</f>
        <v>44564</v>
      </c>
      <c r="C41" s="11">
        <f ca="1"/>
        <v>44565</v>
      </c>
      <c r="D41" s="27" t="s">
        <v>1</v>
      </c>
      <c r="E41" s="27"/>
      <c r="F41" s="27"/>
      <c r="G41" s="27"/>
      <c r="H41" s="27"/>
    </row>
    <row r="42" spans="1:8" ht="63.75" customHeight="1" x14ac:dyDescent="0.3">
      <c r="B42" s="7" t="s">
        <v>4</v>
      </c>
      <c r="C42" s="7" t="s">
        <v>4</v>
      </c>
      <c r="D42" s="25"/>
      <c r="E42" s="25"/>
      <c r="F42" s="25"/>
      <c r="G42" s="25"/>
      <c r="H42" s="25"/>
    </row>
    <row r="43" spans="1:8" ht="54" customHeight="1" x14ac:dyDescent="0.7">
      <c r="A43" s="2"/>
      <c r="B43" s="1">
        <f ca="1">YEAR(DATE(Calendario3Año,Calendario3MesOpción+1,1))</f>
        <v>2022</v>
      </c>
      <c r="C43" s="28" t="str">
        <f ca="1">TEXT(DATE(Calendario3Año,Calendario3MesOpción+1,1),"mmmm")</f>
        <v>enero</v>
      </c>
      <c r="D43" s="28"/>
      <c r="E43" s="28"/>
      <c r="F43" s="6"/>
      <c r="G43" s="6"/>
      <c r="H43" s="2"/>
    </row>
    <row r="44" spans="1:8" ht="15.95" customHeight="1" x14ac:dyDescent="0.3">
      <c r="A44" s="3"/>
      <c r="B44" s="4" t="str">
        <f ca="1">UPPER(TEXT(B45,"dddd"))</f>
        <v>LUNES</v>
      </c>
      <c r="C44" s="5" t="str">
        <f t="shared" ref="C44" ca="1" si="8">UPPER(TEXT(C45,"dddd"))</f>
        <v>MARTES</v>
      </c>
      <c r="D44" s="4" t="str">
        <f t="shared" ref="D44" ca="1" si="9">UPPER(TEXT(D45,"dddd"))</f>
        <v>MIÉRCOLES</v>
      </c>
      <c r="E44" s="5" t="str">
        <f t="shared" ref="E44" ca="1" si="10">UPPER(TEXT(E45,"dddd"))</f>
        <v>JUEVES</v>
      </c>
      <c r="F44" s="4" t="str">
        <f t="shared" ref="F44" ca="1" si="11">UPPER(TEXT(F45,"dddd"))</f>
        <v>VIERNES</v>
      </c>
      <c r="G44" s="5" t="str">
        <f t="shared" ref="G44" ca="1" si="12">UPPER(TEXT(G45,"dddd"))</f>
        <v>SÁBADO</v>
      </c>
      <c r="H44" s="4" t="str">
        <f t="shared" ref="H44" ca="1" si="13">UPPER(TEXT(H45,"dddd"))</f>
        <v>DOMINGO</v>
      </c>
    </row>
    <row r="45" spans="1:8" ht="16.5" customHeight="1" x14ac:dyDescent="0.3">
      <c r="B45" s="11">
        <f t="array" aca="1" ref="B45:H45" ca="1">Días+1+DATE(Calendario4Año,Calendario4MesOpción,1)-WEEKDAY(DATE(Calendario4Año,Calendario4MesOpción,1),DíaDeLaSemanaOpción)</f>
        <v>44557</v>
      </c>
      <c r="C45" s="11">
        <f ca="1"/>
        <v>44558</v>
      </c>
      <c r="D45" s="11">
        <f ca="1"/>
        <v>44559</v>
      </c>
      <c r="E45" s="11">
        <f ca="1"/>
        <v>44560</v>
      </c>
      <c r="F45" s="11">
        <f ca="1"/>
        <v>44561</v>
      </c>
      <c r="G45" s="11">
        <f ca="1"/>
        <v>44562</v>
      </c>
      <c r="H45" s="12">
        <f ca="1"/>
        <v>44563</v>
      </c>
    </row>
    <row r="46" spans="1:8" ht="56.25" customHeight="1" x14ac:dyDescent="0.3">
      <c r="B46" s="7"/>
      <c r="C46" s="7"/>
      <c r="D46" s="7"/>
      <c r="E46" s="7"/>
      <c r="F46" s="7"/>
      <c r="G46" s="7" t="s">
        <v>4</v>
      </c>
      <c r="H46" s="8" t="s">
        <v>4</v>
      </c>
    </row>
    <row r="47" spans="1:8" ht="16.5" customHeight="1" x14ac:dyDescent="0.3">
      <c r="B47" s="11">
        <f t="array" aca="1" ref="B47:H47" ca="1">Días+8+DATE(Calendario4Año,Calendario4MesOpción,1)-WEEKDAY(DATE(Calendario4Año,Calendario4MesOpción,1),DíaDeLaSemanaOpción)</f>
        <v>44564</v>
      </c>
      <c r="C47" s="11">
        <f ca="1"/>
        <v>44565</v>
      </c>
      <c r="D47" s="11">
        <f ca="1"/>
        <v>44566</v>
      </c>
      <c r="E47" s="11">
        <f ca="1"/>
        <v>44567</v>
      </c>
      <c r="F47" s="11">
        <f ca="1"/>
        <v>44568</v>
      </c>
      <c r="G47" s="11">
        <f ca="1"/>
        <v>44569</v>
      </c>
      <c r="H47" s="12">
        <f ca="1"/>
        <v>44570</v>
      </c>
    </row>
    <row r="48" spans="1:8" ht="56.25" customHeight="1" x14ac:dyDescent="0.3">
      <c r="B48" s="7" t="s">
        <v>4</v>
      </c>
      <c r="C48" s="7" t="s">
        <v>4</v>
      </c>
      <c r="D48" s="7" t="s">
        <v>4</v>
      </c>
      <c r="E48" s="7" t="s">
        <v>4</v>
      </c>
      <c r="F48" s="7" t="s">
        <v>4</v>
      </c>
      <c r="G48" s="7"/>
      <c r="H48" s="8"/>
    </row>
    <row r="49" spans="1:8" ht="16.5" customHeight="1" x14ac:dyDescent="0.3">
      <c r="B49" s="11">
        <f t="array" aca="1" ref="B49:H49" ca="1">Días+15+DATE(Calendario4Año,Calendario4MesOpción,1)-WEEKDAY(DATE(Calendario4Año,Calendario4MesOpción,1),DíaDeLaSemanaOpción)</f>
        <v>44571</v>
      </c>
      <c r="C49" s="11">
        <f ca="1"/>
        <v>44572</v>
      </c>
      <c r="D49" s="11">
        <f ca="1"/>
        <v>44573</v>
      </c>
      <c r="E49" s="11">
        <f ca="1"/>
        <v>44574</v>
      </c>
      <c r="F49" s="11">
        <f ca="1"/>
        <v>44575</v>
      </c>
      <c r="G49" s="11">
        <f ca="1"/>
        <v>44576</v>
      </c>
      <c r="H49" s="12">
        <f ca="1"/>
        <v>44577</v>
      </c>
    </row>
    <row r="50" spans="1:8" ht="56.25" customHeight="1" x14ac:dyDescent="0.3">
      <c r="B50" s="15" t="s">
        <v>20</v>
      </c>
      <c r="C50" s="7"/>
      <c r="D50" s="7"/>
      <c r="E50" s="7"/>
      <c r="F50" s="23" t="s">
        <v>25</v>
      </c>
      <c r="G50" s="7"/>
      <c r="H50" s="8"/>
    </row>
    <row r="51" spans="1:8" ht="16.5" customHeight="1" x14ac:dyDescent="0.3">
      <c r="B51" s="11">
        <f t="array" aca="1" ref="B51:H51" ca="1">Días+22+DATE(Calendario4Año,Calendario4MesOpción,1)-WEEKDAY(DATE(Calendario4Año,Calendario4MesOpción,1),DíaDeLaSemanaOpción)</f>
        <v>44578</v>
      </c>
      <c r="C51" s="11">
        <f ca="1"/>
        <v>44579</v>
      </c>
      <c r="D51" s="11">
        <f ca="1"/>
        <v>44580</v>
      </c>
      <c r="E51" s="11">
        <f ca="1"/>
        <v>44581</v>
      </c>
      <c r="F51" s="11">
        <f ca="1"/>
        <v>44582</v>
      </c>
      <c r="G51" s="11">
        <f ca="1"/>
        <v>44583</v>
      </c>
      <c r="H51" s="12">
        <f ca="1"/>
        <v>44584</v>
      </c>
    </row>
    <row r="52" spans="1:8" ht="56.25" customHeight="1" x14ac:dyDescent="0.3">
      <c r="B52" s="15" t="s">
        <v>21</v>
      </c>
      <c r="C52" s="7"/>
      <c r="D52" s="7"/>
      <c r="E52" s="7"/>
      <c r="F52" s="7"/>
      <c r="G52" s="7"/>
      <c r="H52" s="8"/>
    </row>
    <row r="53" spans="1:8" ht="16.5" customHeight="1" x14ac:dyDescent="0.3">
      <c r="B53" s="11">
        <f t="array" aca="1" ref="B53:H53" ca="1">Días+29+DATE(Calendario4Año,Calendario4MesOpción,1)-WEEKDAY(DATE(Calendario4Año,Calendario4MesOpción,1),DíaDeLaSemanaOpción)</f>
        <v>44585</v>
      </c>
      <c r="C53" s="11">
        <f ca="1"/>
        <v>44586</v>
      </c>
      <c r="D53" s="11">
        <f ca="1"/>
        <v>44587</v>
      </c>
      <c r="E53" s="11">
        <f ca="1"/>
        <v>44588</v>
      </c>
      <c r="F53" s="11">
        <f ca="1"/>
        <v>44589</v>
      </c>
      <c r="G53" s="11">
        <f ca="1"/>
        <v>44590</v>
      </c>
      <c r="H53" s="12">
        <f ca="1"/>
        <v>44591</v>
      </c>
    </row>
    <row r="54" spans="1:8" ht="57" customHeight="1" x14ac:dyDescent="0.3">
      <c r="B54" s="15" t="s">
        <v>20</v>
      </c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aca="1" ref="B55:C55" ca="1">Días+36+DATE(Calendario4Año,Calendario4MesOpción,1)-WEEKDAY(DATE(Calendario4Año,Calendario4MesOpción,1),DíaDeLaSemanaOpción)</f>
        <v>44592</v>
      </c>
      <c r="C55" s="11">
        <f ca="1"/>
        <v>44593</v>
      </c>
      <c r="D55" s="26" t="s">
        <v>1</v>
      </c>
      <c r="E55" s="27"/>
      <c r="F55" s="27"/>
      <c r="G55" s="27"/>
      <c r="H55" s="27"/>
    </row>
    <row r="56" spans="1:8" ht="63.75" customHeight="1" x14ac:dyDescent="0.3">
      <c r="B56" s="16" t="s">
        <v>22</v>
      </c>
      <c r="C56" s="7"/>
      <c r="D56" s="25"/>
      <c r="E56" s="25"/>
      <c r="F56" s="25"/>
      <c r="G56" s="25"/>
      <c r="H56" s="25"/>
    </row>
    <row r="57" spans="1:8" ht="54" customHeight="1" x14ac:dyDescent="0.7">
      <c r="A57" s="2"/>
      <c r="B57" s="1">
        <f ca="1">YEAR(DATE(Calendario4Año,Calendario4MesOpción+1,1))</f>
        <v>2022</v>
      </c>
      <c r="C57" s="28" t="str">
        <f ca="1">TEXT(DATE(Calendario4Año,Calendario4MesOpción+1,1),"mmmm")</f>
        <v>febrero</v>
      </c>
      <c r="D57" s="28"/>
      <c r="E57" s="28"/>
      <c r="F57" s="6"/>
      <c r="G57" s="6"/>
      <c r="H57" s="2"/>
    </row>
    <row r="58" spans="1:8" ht="15.95" customHeight="1" x14ac:dyDescent="0.3">
      <c r="A58" s="3"/>
      <c r="B58" s="4" t="str">
        <f ca="1">UPPER(TEXT(B59,"dddd"))</f>
        <v>LUNES</v>
      </c>
      <c r="C58" s="5" t="str">
        <f t="shared" ref="C58" ca="1" si="14">UPPER(TEXT(C59,"dddd"))</f>
        <v>MARTES</v>
      </c>
      <c r="D58" s="4" t="str">
        <f t="shared" ref="D58" ca="1" si="15">UPPER(TEXT(D59,"dddd"))</f>
        <v>MIÉRCOLES</v>
      </c>
      <c r="E58" s="5" t="str">
        <f t="shared" ref="E58" ca="1" si="16">UPPER(TEXT(E59,"dddd"))</f>
        <v>JUEVES</v>
      </c>
      <c r="F58" s="4" t="str">
        <f t="shared" ref="F58" ca="1" si="17">UPPER(TEXT(F59,"dddd"))</f>
        <v>VIERNES</v>
      </c>
      <c r="G58" s="5" t="str">
        <f t="shared" ref="G58" ca="1" si="18">UPPER(TEXT(G59,"dddd"))</f>
        <v>SÁBADO</v>
      </c>
      <c r="H58" s="4" t="str">
        <f t="shared" ref="H58" ca="1" si="19">UPPER(TEXT(H59,"dddd"))</f>
        <v>DOMINGO</v>
      </c>
    </row>
    <row r="59" spans="1:8" ht="16.5" customHeight="1" x14ac:dyDescent="0.3">
      <c r="B59" s="11">
        <f t="array" aca="1" ref="B59:H59" ca="1">Días+1+DATE(Calendario5Año,Calendario5MesOpción,1)-WEEKDAY(DATE(Calendario5Año,Calendario5MesOpción,1),DíaDeLaSemanaOpción)</f>
        <v>44592</v>
      </c>
      <c r="C59" s="11">
        <f ca="1"/>
        <v>44593</v>
      </c>
      <c r="D59" s="11">
        <f ca="1"/>
        <v>44594</v>
      </c>
      <c r="E59" s="11">
        <f ca="1"/>
        <v>44595</v>
      </c>
      <c r="F59" s="11">
        <f ca="1"/>
        <v>44596</v>
      </c>
      <c r="G59" s="11">
        <f ca="1"/>
        <v>44597</v>
      </c>
      <c r="H59" s="12">
        <f ca="1"/>
        <v>44598</v>
      </c>
    </row>
    <row r="60" spans="1:8" ht="56.25" customHeight="1" x14ac:dyDescent="0.3">
      <c r="B60" s="7"/>
      <c r="C60" s="7"/>
      <c r="D60" s="7"/>
      <c r="E60" s="7"/>
      <c r="F60" s="7"/>
      <c r="G60" s="7"/>
      <c r="H60" s="8"/>
    </row>
    <row r="61" spans="1:8" ht="16.5" customHeight="1" x14ac:dyDescent="0.3">
      <c r="B61" s="11">
        <f t="array" aca="1" ref="B61:H61" ca="1">Días+8+DATE(Calendario5Año,Calendario5MesOpción,1)-WEEKDAY(DATE(Calendario5Año,Calendario5MesOpción,1),DíaDeLaSemanaOpción)</f>
        <v>44599</v>
      </c>
      <c r="C61" s="11">
        <f ca="1"/>
        <v>44600</v>
      </c>
      <c r="D61" s="11">
        <f ca="1"/>
        <v>44601</v>
      </c>
      <c r="E61" s="11">
        <f ca="1"/>
        <v>44602</v>
      </c>
      <c r="F61" s="11">
        <f ca="1"/>
        <v>44603</v>
      </c>
      <c r="G61" s="11">
        <f ca="1"/>
        <v>44604</v>
      </c>
      <c r="H61" s="12">
        <f ca="1"/>
        <v>44605</v>
      </c>
    </row>
    <row r="62" spans="1:8" ht="56.25" customHeight="1" x14ac:dyDescent="0.3">
      <c r="B62" s="16" t="s">
        <v>22</v>
      </c>
      <c r="C62" s="7"/>
      <c r="D62" s="7"/>
      <c r="E62" s="7"/>
      <c r="F62" s="15" t="s">
        <v>30</v>
      </c>
      <c r="G62" s="7"/>
      <c r="H62" s="8"/>
    </row>
    <row r="63" spans="1:8" ht="16.5" customHeight="1" x14ac:dyDescent="0.3">
      <c r="B63" s="11">
        <f t="array" aca="1" ref="B63:H63" ca="1">Días+15+DATE(Calendario5Año,Calendario5MesOpción,1)-WEEKDAY(DATE(Calendario5Año,Calendario5MesOpción,1),DíaDeLaSemanaOpción)</f>
        <v>44606</v>
      </c>
      <c r="C63" s="11">
        <f ca="1"/>
        <v>44607</v>
      </c>
      <c r="D63" s="11">
        <f ca="1"/>
        <v>44608</v>
      </c>
      <c r="E63" s="11">
        <f ca="1"/>
        <v>44609</v>
      </c>
      <c r="F63" s="11">
        <f ca="1"/>
        <v>44610</v>
      </c>
      <c r="G63" s="11">
        <f ca="1"/>
        <v>44611</v>
      </c>
      <c r="H63" s="12">
        <f ca="1"/>
        <v>44612</v>
      </c>
    </row>
    <row r="64" spans="1:8" ht="56.25" customHeight="1" x14ac:dyDescent="0.3">
      <c r="B64" s="16" t="s">
        <v>22</v>
      </c>
      <c r="C64" s="7"/>
      <c r="D64" s="7"/>
      <c r="E64" s="7"/>
      <c r="F64" s="7"/>
      <c r="G64" s="7"/>
      <c r="H64" s="8"/>
    </row>
    <row r="65" spans="1:8" ht="16.5" customHeight="1" x14ac:dyDescent="0.3">
      <c r="B65" s="11">
        <f t="array" aca="1" ref="B65:H65" ca="1">Días+22+DATE(Calendario5Año,Calendario5MesOpción,1)-WEEKDAY(DATE(Calendario5Año,Calendario5MesOpción,1),DíaDeLaSemanaOpción)</f>
        <v>44613</v>
      </c>
      <c r="C65" s="11">
        <f ca="1"/>
        <v>44614</v>
      </c>
      <c r="D65" s="11">
        <f ca="1"/>
        <v>44615</v>
      </c>
      <c r="E65" s="11">
        <f ca="1"/>
        <v>44616</v>
      </c>
      <c r="F65" s="11">
        <f ca="1"/>
        <v>44617</v>
      </c>
      <c r="G65" s="11">
        <f ca="1"/>
        <v>44618</v>
      </c>
      <c r="H65" s="12">
        <f ca="1"/>
        <v>44619</v>
      </c>
    </row>
    <row r="66" spans="1:8" ht="56.25" customHeight="1" x14ac:dyDescent="0.3">
      <c r="B66" s="20" t="s">
        <v>18</v>
      </c>
      <c r="C66" s="7"/>
      <c r="D66" s="7"/>
      <c r="E66" s="7"/>
      <c r="F66" s="16" t="s">
        <v>26</v>
      </c>
      <c r="G66" s="7"/>
      <c r="H66" s="8"/>
    </row>
    <row r="67" spans="1:8" ht="16.5" customHeight="1" x14ac:dyDescent="0.3">
      <c r="B67" s="11">
        <f t="array" aca="1" ref="B67:H67" ca="1">Días+29+DATE(Calendario5Año,Calendario5MesOpción,1)-WEEKDAY(DATE(Calendario5Año,Calendario5MesOpción,1),DíaDeLaSemanaOpción)</f>
        <v>44620</v>
      </c>
      <c r="C67" s="11">
        <f ca="1"/>
        <v>44621</v>
      </c>
      <c r="D67" s="11">
        <f ca="1"/>
        <v>44622</v>
      </c>
      <c r="E67" s="11">
        <f ca="1"/>
        <v>44623</v>
      </c>
      <c r="F67" s="11">
        <f ca="1"/>
        <v>44624</v>
      </c>
      <c r="G67" s="11">
        <f ca="1"/>
        <v>44625</v>
      </c>
      <c r="H67" s="12">
        <f ca="1"/>
        <v>44626</v>
      </c>
    </row>
    <row r="68" spans="1:8" ht="57" customHeight="1" x14ac:dyDescent="0.3">
      <c r="B68" s="20" t="s">
        <v>18</v>
      </c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aca="1" ref="B69:C69" ca="1">Días+36+DATE(Calendario5Año,Calendario5MesOpción,1)-WEEKDAY(DATE(Calendario5Año,Calendario5MesOpción,1),DíaDeLaSemanaOpción)</f>
        <v>44627</v>
      </c>
      <c r="C69" s="11">
        <f ca="1"/>
        <v>44628</v>
      </c>
      <c r="D69" s="26" t="s">
        <v>1</v>
      </c>
      <c r="E69" s="27"/>
      <c r="F69" s="27"/>
      <c r="G69" s="27"/>
      <c r="H69" s="27"/>
    </row>
    <row r="70" spans="1:8" ht="63.75" customHeight="1" x14ac:dyDescent="0.3">
      <c r="B70" s="7"/>
      <c r="C70" s="7"/>
      <c r="D70" s="25"/>
      <c r="E70" s="25"/>
      <c r="F70" s="25"/>
      <c r="G70" s="25"/>
      <c r="H70" s="25"/>
    </row>
    <row r="71" spans="1:8" ht="54" customHeight="1" x14ac:dyDescent="0.7">
      <c r="A71" s="2"/>
      <c r="B71" s="1">
        <f ca="1">YEAR(DATE(Calendario5Año,Calendario5MesOpción+1,1))</f>
        <v>2022</v>
      </c>
      <c r="C71" s="28" t="str">
        <f ca="1">TEXT(DATE(Calendario5Año,Calendario5MesOpción+1,1),"mmmm")</f>
        <v>marzo</v>
      </c>
      <c r="D71" s="28"/>
      <c r="E71" s="28"/>
      <c r="F71" s="6"/>
      <c r="G71" s="6"/>
      <c r="H71" s="2"/>
    </row>
    <row r="72" spans="1:8" ht="15.95" customHeight="1" x14ac:dyDescent="0.3">
      <c r="A72" s="3"/>
      <c r="B72" s="4" t="str">
        <f ca="1">UPPER(TEXT(B73,"dddd"))</f>
        <v>LUNES</v>
      </c>
      <c r="C72" s="5" t="str">
        <f t="shared" ref="C72" ca="1" si="20">UPPER(TEXT(C73,"dddd"))</f>
        <v>MARTES</v>
      </c>
      <c r="D72" s="4" t="str">
        <f t="shared" ref="D72" ca="1" si="21">UPPER(TEXT(D73,"dddd"))</f>
        <v>MIÉRCOLES</v>
      </c>
      <c r="E72" s="5" t="str">
        <f t="shared" ref="E72" ca="1" si="22">UPPER(TEXT(E73,"dddd"))</f>
        <v>JUEVES</v>
      </c>
      <c r="F72" s="4" t="str">
        <f t="shared" ref="F72" ca="1" si="23">UPPER(TEXT(F73,"dddd"))</f>
        <v>VIERNES</v>
      </c>
      <c r="G72" s="5" t="str">
        <f t="shared" ref="G72" ca="1" si="24">UPPER(TEXT(G73,"dddd"))</f>
        <v>SÁBADO</v>
      </c>
      <c r="H72" s="4" t="str">
        <f t="shared" ref="H72" ca="1" si="25">UPPER(TEXT(H73,"dddd"))</f>
        <v>DOMINGO</v>
      </c>
    </row>
    <row r="73" spans="1:8" ht="16.5" customHeight="1" x14ac:dyDescent="0.3">
      <c r="B73" s="11">
        <f t="array" aca="1" ref="B73:H73" ca="1">Días+1+DATE(Calendario6Año,Calendario6MesOpción,1)-WEEKDAY(DATE(Calendario6Año,Calendario6MesOpción,1),DíaDeLaSemanaOpción)</f>
        <v>44620</v>
      </c>
      <c r="C73" s="11">
        <f ca="1"/>
        <v>44621</v>
      </c>
      <c r="D73" s="11">
        <f ca="1"/>
        <v>44622</v>
      </c>
      <c r="E73" s="11">
        <f ca="1"/>
        <v>44623</v>
      </c>
      <c r="F73" s="11">
        <f ca="1"/>
        <v>44624</v>
      </c>
      <c r="G73" s="11">
        <f ca="1"/>
        <v>44625</v>
      </c>
      <c r="H73" s="12">
        <f ca="1"/>
        <v>44626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aca="1" ref="B75:H75" ca="1">Días+8+DATE(Calendario6Año,Calendario6MesOpción,1)-WEEKDAY(DATE(Calendario6Año,Calendario6MesOpción,1),DíaDeLaSemanaOpción)</f>
        <v>44627</v>
      </c>
      <c r="C75" s="11">
        <f ca="1"/>
        <v>44628</v>
      </c>
      <c r="D75" s="11">
        <f ca="1"/>
        <v>44629</v>
      </c>
      <c r="E75" s="11">
        <f ca="1"/>
        <v>44630</v>
      </c>
      <c r="F75" s="11">
        <f ca="1"/>
        <v>44631</v>
      </c>
      <c r="G75" s="11">
        <f ca="1"/>
        <v>44632</v>
      </c>
      <c r="H75" s="12">
        <f ca="1"/>
        <v>44633</v>
      </c>
    </row>
    <row r="76" spans="1:8" ht="56.25" customHeight="1" x14ac:dyDescent="0.3">
      <c r="B76" s="20" t="s">
        <v>18</v>
      </c>
      <c r="C76" s="7"/>
      <c r="D76" s="7"/>
      <c r="E76" s="7"/>
      <c r="F76" s="7"/>
      <c r="G76" s="7"/>
      <c r="H76" s="8"/>
    </row>
    <row r="77" spans="1:8" ht="16.5" customHeight="1" x14ac:dyDescent="0.3">
      <c r="B77" s="11">
        <f t="array" aca="1" ref="B77:H77" ca="1">Días+15+DATE(Calendario6Año,Calendario6MesOpción,1)-WEEKDAY(DATE(Calendario6Año,Calendario6MesOpción,1),DíaDeLaSemanaOpción)</f>
        <v>44634</v>
      </c>
      <c r="C77" s="11">
        <f ca="1"/>
        <v>44635</v>
      </c>
      <c r="D77" s="11">
        <f ca="1"/>
        <v>44636</v>
      </c>
      <c r="E77" s="11">
        <f ca="1"/>
        <v>44637</v>
      </c>
      <c r="F77" s="11">
        <f ca="1"/>
        <v>44638</v>
      </c>
      <c r="G77" s="11">
        <f ca="1"/>
        <v>44639</v>
      </c>
      <c r="H77" s="12">
        <f ca="1"/>
        <v>44640</v>
      </c>
    </row>
    <row r="78" spans="1:8" ht="56.25" customHeight="1" x14ac:dyDescent="0.3">
      <c r="B78" s="17" t="s">
        <v>16</v>
      </c>
      <c r="C78" s="7"/>
      <c r="D78" s="7"/>
      <c r="E78" s="7"/>
      <c r="F78" s="20" t="s">
        <v>29</v>
      </c>
      <c r="G78" s="7"/>
      <c r="H78" s="8"/>
    </row>
    <row r="79" spans="1:8" ht="16.5" customHeight="1" x14ac:dyDescent="0.3">
      <c r="B79" s="11">
        <f t="array" aca="1" ref="B79:H79" ca="1">Días+22+DATE(Calendario6Año,Calendario6MesOpción,1)-WEEKDAY(DATE(Calendario6Año,Calendario6MesOpción,1),DíaDeLaSemanaOpción)</f>
        <v>44641</v>
      </c>
      <c r="C79" s="11">
        <f ca="1"/>
        <v>44642</v>
      </c>
      <c r="D79" s="11">
        <f ca="1"/>
        <v>44643</v>
      </c>
      <c r="E79" s="11">
        <f ca="1"/>
        <v>44644</v>
      </c>
      <c r="F79" s="11">
        <f ca="1"/>
        <v>44645</v>
      </c>
      <c r="G79" s="11">
        <f ca="1"/>
        <v>44646</v>
      </c>
      <c r="H79" s="12">
        <f ca="1"/>
        <v>44647</v>
      </c>
    </row>
    <row r="80" spans="1:8" ht="56.25" customHeight="1" x14ac:dyDescent="0.3">
      <c r="B80" s="17" t="s">
        <v>16</v>
      </c>
      <c r="C80" s="7"/>
      <c r="D80" s="7"/>
      <c r="E80" s="7"/>
      <c r="F80" s="7"/>
      <c r="G80" s="7"/>
      <c r="H80" s="8"/>
    </row>
    <row r="81" spans="1:8" ht="16.5" customHeight="1" x14ac:dyDescent="0.3">
      <c r="B81" s="11">
        <f t="array" aca="1" ref="B81:H81" ca="1">Días+29+DATE(Calendario6Año,Calendario6MesOpción,1)-WEEKDAY(DATE(Calendario6Año,Calendario6MesOpción,1),DíaDeLaSemanaOpción)</f>
        <v>44648</v>
      </c>
      <c r="C81" s="11">
        <f ca="1"/>
        <v>44649</v>
      </c>
      <c r="D81" s="11">
        <f ca="1"/>
        <v>44650</v>
      </c>
      <c r="E81" s="11">
        <f ca="1"/>
        <v>44651</v>
      </c>
      <c r="F81" s="11">
        <f ca="1"/>
        <v>44652</v>
      </c>
      <c r="G81" s="11">
        <f ca="1"/>
        <v>44653</v>
      </c>
      <c r="H81" s="12">
        <f ca="1"/>
        <v>44654</v>
      </c>
    </row>
    <row r="82" spans="1:8" ht="57" customHeight="1" x14ac:dyDescent="0.3">
      <c r="B82" s="17" t="s">
        <v>16</v>
      </c>
      <c r="C82" s="7"/>
      <c r="D82" s="7"/>
      <c r="E82" s="7"/>
      <c r="F82" s="7"/>
      <c r="G82" s="7"/>
      <c r="H82" s="9"/>
    </row>
    <row r="83" spans="1:8" ht="16.5" customHeight="1" x14ac:dyDescent="0.3">
      <c r="B83" s="11">
        <f t="array" aca="1" ref="B83:C83" ca="1">Días+36+DATE(Calendario6Año,Calendario6MesOpción,1)-WEEKDAY(DATE(Calendario6Año,Calendario6MesOpción,1),DíaDeLaSemanaOpción)</f>
        <v>44655</v>
      </c>
      <c r="C83" s="11">
        <f ca="1"/>
        <v>44656</v>
      </c>
      <c r="D83" s="26" t="s">
        <v>1</v>
      </c>
      <c r="E83" s="27"/>
      <c r="F83" s="27"/>
      <c r="G83" s="27"/>
      <c r="H83" s="27"/>
    </row>
    <row r="84" spans="1:8" ht="63.75" customHeight="1" x14ac:dyDescent="0.3">
      <c r="B84" s="7"/>
      <c r="C84" s="7"/>
      <c r="D84" s="25"/>
      <c r="E84" s="25"/>
      <c r="F84" s="25"/>
      <c r="G84" s="25"/>
      <c r="H84" s="25"/>
    </row>
    <row r="85" spans="1:8" ht="54" customHeight="1" x14ac:dyDescent="0.7">
      <c r="A85" s="2"/>
      <c r="B85" s="1">
        <f ca="1">YEAR(DATE(Calendario6Año,Calendario6MesOpción+1,1))</f>
        <v>2022</v>
      </c>
      <c r="C85" s="28" t="str">
        <f ca="1">TEXT(DATE(Calendario6Año,Calendario6MesOpción+1,1),"mmmm")</f>
        <v>abril</v>
      </c>
      <c r="D85" s="28"/>
      <c r="E85" s="28"/>
      <c r="F85" s="6"/>
      <c r="G85" s="6"/>
      <c r="H85" s="2"/>
    </row>
    <row r="86" spans="1:8" ht="15.95" customHeight="1" x14ac:dyDescent="0.3">
      <c r="A86" s="3"/>
      <c r="B86" s="4" t="str">
        <f ca="1">UPPER(TEXT(B87,"dddd"))</f>
        <v>LUNES</v>
      </c>
      <c r="C86" s="5" t="str">
        <f t="shared" ref="C86" ca="1" si="26">UPPER(TEXT(C87,"dddd"))</f>
        <v>MARTES</v>
      </c>
      <c r="D86" s="4" t="str">
        <f t="shared" ref="D86" ca="1" si="27">UPPER(TEXT(D87,"dddd"))</f>
        <v>MIÉRCOLES</v>
      </c>
      <c r="E86" s="5" t="str">
        <f t="shared" ref="E86" ca="1" si="28">UPPER(TEXT(E87,"dddd"))</f>
        <v>JUEVES</v>
      </c>
      <c r="F86" s="4" t="str">
        <f t="shared" ref="F86" ca="1" si="29">UPPER(TEXT(F87,"dddd"))</f>
        <v>VIERNES</v>
      </c>
      <c r="G86" s="5" t="str">
        <f t="shared" ref="G86" ca="1" si="30">UPPER(TEXT(G87,"dddd"))</f>
        <v>SÁBADO</v>
      </c>
      <c r="H86" s="4" t="str">
        <f t="shared" ref="H86" ca="1" si="31">UPPER(TEXT(H87,"dddd"))</f>
        <v>DOMINGO</v>
      </c>
    </row>
    <row r="87" spans="1:8" ht="16.5" customHeight="1" x14ac:dyDescent="0.3">
      <c r="B87" s="11">
        <f t="array" aca="1" ref="B87:H87" ca="1">Días+1+DATE(Calendario7Año,Calendario7MesOpción,1)-WEEKDAY(DATE(Calendario7Año,Calendario7MesOpción,1),DíaDeLaSemanaOpción)</f>
        <v>44648</v>
      </c>
      <c r="C87" s="11">
        <f ca="1"/>
        <v>44649</v>
      </c>
      <c r="D87" s="11">
        <f ca="1"/>
        <v>44650</v>
      </c>
      <c r="E87" s="11">
        <f ca="1"/>
        <v>44651</v>
      </c>
      <c r="F87" s="11">
        <f ca="1"/>
        <v>44652</v>
      </c>
      <c r="G87" s="11">
        <f ca="1"/>
        <v>44653</v>
      </c>
      <c r="H87" s="12">
        <f ca="1"/>
        <v>44654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aca="1" ref="B89:H89" ca="1">Días+8+DATE(Calendario7Año,Calendario7MesOpción,1)-WEEKDAY(DATE(Calendario7Año,Calendario7MesOpción,1),DíaDeLaSemanaOpción)</f>
        <v>44655</v>
      </c>
      <c r="C89" s="11">
        <f ca="1"/>
        <v>44656</v>
      </c>
      <c r="D89" s="11">
        <f ca="1"/>
        <v>44657</v>
      </c>
      <c r="E89" s="11">
        <f ca="1"/>
        <v>44658</v>
      </c>
      <c r="F89" s="11">
        <f ca="1"/>
        <v>44659</v>
      </c>
      <c r="G89" s="11">
        <f ca="1"/>
        <v>44660</v>
      </c>
      <c r="H89" s="12">
        <f ca="1"/>
        <v>44661</v>
      </c>
    </row>
    <row r="90" spans="1:8" ht="56.25" customHeight="1" x14ac:dyDescent="0.3">
      <c r="B90" s="18" t="s">
        <v>15</v>
      </c>
      <c r="C90" s="7"/>
      <c r="D90" s="7"/>
      <c r="E90" s="7"/>
      <c r="F90" s="17" t="s">
        <v>31</v>
      </c>
      <c r="G90" s="7"/>
      <c r="H90" s="8"/>
    </row>
    <row r="91" spans="1:8" ht="16.5" customHeight="1" x14ac:dyDescent="0.3">
      <c r="B91" s="11">
        <f t="array" aca="1" ref="B91:H91" ca="1">Días+15+DATE(Calendario7Año,Calendario7MesOpción,1)-WEEKDAY(DATE(Calendario7Año,Calendario7MesOpción,1),DíaDeLaSemanaOpción)</f>
        <v>44662</v>
      </c>
      <c r="C91" s="11">
        <f ca="1"/>
        <v>44663</v>
      </c>
      <c r="D91" s="11">
        <f ca="1"/>
        <v>44664</v>
      </c>
      <c r="E91" s="11">
        <f ca="1"/>
        <v>44665</v>
      </c>
      <c r="F91" s="11">
        <f ca="1"/>
        <v>44666</v>
      </c>
      <c r="G91" s="11">
        <f ca="1"/>
        <v>44667</v>
      </c>
      <c r="H91" s="12">
        <f ca="1"/>
        <v>44668</v>
      </c>
    </row>
    <row r="92" spans="1:8" ht="56.25" customHeight="1" x14ac:dyDescent="0.3">
      <c r="B92" s="7" t="s">
        <v>5</v>
      </c>
      <c r="C92" s="7" t="s">
        <v>5</v>
      </c>
      <c r="D92" s="7" t="s">
        <v>5</v>
      </c>
      <c r="E92" s="7" t="s">
        <v>5</v>
      </c>
      <c r="F92" s="7" t="s">
        <v>5</v>
      </c>
      <c r="G92" s="7" t="s">
        <v>5</v>
      </c>
      <c r="H92" s="8" t="s">
        <v>5</v>
      </c>
    </row>
    <row r="93" spans="1:8" ht="16.5" customHeight="1" x14ac:dyDescent="0.3">
      <c r="B93" s="11">
        <f t="array" aca="1" ref="B93:H93" ca="1">Días+22+DATE(Calendario7Año,Calendario7MesOpción,1)-WEEKDAY(DATE(Calendario7Año,Calendario7MesOpción,1),DíaDeLaSemanaOpción)</f>
        <v>44669</v>
      </c>
      <c r="C93" s="11">
        <f ca="1"/>
        <v>44670</v>
      </c>
      <c r="D93" s="11">
        <f ca="1"/>
        <v>44671</v>
      </c>
      <c r="E93" s="11">
        <f ca="1"/>
        <v>44672</v>
      </c>
      <c r="F93" s="11">
        <f ca="1"/>
        <v>44673</v>
      </c>
      <c r="G93" s="11">
        <f ca="1"/>
        <v>44674</v>
      </c>
      <c r="H93" s="12">
        <f ca="1"/>
        <v>44675</v>
      </c>
    </row>
    <row r="94" spans="1:8" ht="56.25" customHeight="1" x14ac:dyDescent="0.3">
      <c r="B94" s="7" t="s">
        <v>5</v>
      </c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aca="1" ref="B95:H95" ca="1">Días+29+DATE(Calendario7Año,Calendario7MesOpción,1)-WEEKDAY(DATE(Calendario7Año,Calendario7MesOpción,1),DíaDeLaSemanaOpción)</f>
        <v>44676</v>
      </c>
      <c r="C95" s="11">
        <f ca="1"/>
        <v>44677</v>
      </c>
      <c r="D95" s="11">
        <f ca="1"/>
        <v>44678</v>
      </c>
      <c r="E95" s="11">
        <f ca="1"/>
        <v>44679</v>
      </c>
      <c r="F95" s="11">
        <f ca="1"/>
        <v>44680</v>
      </c>
      <c r="G95" s="11">
        <f ca="1"/>
        <v>44681</v>
      </c>
      <c r="H95" s="12">
        <f ca="1"/>
        <v>44682</v>
      </c>
    </row>
    <row r="96" spans="1:8" ht="57" customHeight="1" x14ac:dyDescent="0.3">
      <c r="B96" s="18" t="s">
        <v>15</v>
      </c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aca="1" ref="B97:C97" ca="1">Días+36+DATE(Calendario7Año,Calendario7MesOpción,1)-WEEKDAY(DATE(Calendario7Año,Calendario7MesOpción,1),DíaDeLaSemanaOpción)</f>
        <v>44683</v>
      </c>
      <c r="C97" s="11">
        <f ca="1"/>
        <v>44684</v>
      </c>
      <c r="D97" s="26" t="s">
        <v>1</v>
      </c>
      <c r="E97" s="27"/>
      <c r="F97" s="27"/>
      <c r="G97" s="27"/>
      <c r="H97" s="27"/>
    </row>
    <row r="98" spans="1:8" ht="63.75" customHeight="1" x14ac:dyDescent="0.3">
      <c r="B98" s="7"/>
      <c r="C98" s="7"/>
      <c r="D98" s="25"/>
      <c r="E98" s="25"/>
      <c r="F98" s="25"/>
      <c r="G98" s="25"/>
      <c r="H98" s="25"/>
    </row>
    <row r="99" spans="1:8" ht="54" customHeight="1" x14ac:dyDescent="0.7">
      <c r="A99" s="2"/>
      <c r="B99" s="1">
        <f ca="1">YEAR(DATE(Calendario7Año,Calendario7MesOpción+1,1))</f>
        <v>2022</v>
      </c>
      <c r="C99" s="28" t="str">
        <f ca="1">TEXT(DATE(Calendario7Año,Calendario7MesOpción+1,1),"mmmm")</f>
        <v>mayo</v>
      </c>
      <c r="D99" s="28"/>
      <c r="E99" s="28"/>
      <c r="F99" s="6"/>
      <c r="G99" s="6"/>
      <c r="H99" s="2"/>
    </row>
    <row r="100" spans="1:8" ht="15.95" customHeight="1" x14ac:dyDescent="0.3">
      <c r="A100" s="3"/>
      <c r="B100" s="4" t="str">
        <f ca="1">UPPER(TEXT(B101,"dddd"))</f>
        <v>LUNES</v>
      </c>
      <c r="C100" s="5" t="str">
        <f t="shared" ref="C100" ca="1" si="32">UPPER(TEXT(C101,"dddd"))</f>
        <v>MARTES</v>
      </c>
      <c r="D100" s="4" t="str">
        <f t="shared" ref="D100" ca="1" si="33">UPPER(TEXT(D101,"dddd"))</f>
        <v>MIÉRCOLES</v>
      </c>
      <c r="E100" s="5" t="str">
        <f t="shared" ref="E100" ca="1" si="34">UPPER(TEXT(E101,"dddd"))</f>
        <v>JUEVES</v>
      </c>
      <c r="F100" s="4" t="str">
        <f t="shared" ref="F100" ca="1" si="35">UPPER(TEXT(F101,"dddd"))</f>
        <v>VIERNES</v>
      </c>
      <c r="G100" s="5" t="str">
        <f t="shared" ref="G100" ca="1" si="36">UPPER(TEXT(G101,"dddd"))</f>
        <v>SÁBADO</v>
      </c>
      <c r="H100" s="4" t="str">
        <f t="shared" ref="H100" ca="1" si="37">UPPER(TEXT(H101,"dddd"))</f>
        <v>DOMINGO</v>
      </c>
    </row>
    <row r="101" spans="1:8" ht="16.5" customHeight="1" x14ac:dyDescent="0.3">
      <c r="B101" s="11">
        <f t="array" aca="1" ref="B101:H101" ca="1">Días+1+DATE(Calendario8Año,Calendario8MesOpción,1)-WEEKDAY(DATE(Calendario8Año,Calendario8MesOpción,1),DíaDeLaSemanaOpción)</f>
        <v>44676</v>
      </c>
      <c r="C101" s="11">
        <f ca="1"/>
        <v>44677</v>
      </c>
      <c r="D101" s="11">
        <f ca="1"/>
        <v>44678</v>
      </c>
      <c r="E101" s="11">
        <f ca="1"/>
        <v>44679</v>
      </c>
      <c r="F101" s="11">
        <f ca="1"/>
        <v>44680</v>
      </c>
      <c r="G101" s="11">
        <f ca="1"/>
        <v>44681</v>
      </c>
      <c r="H101" s="12">
        <f ca="1"/>
        <v>44682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aca="1" ref="B103:H103" ca="1">Días+8+DATE(Calendario8Año,Calendario8MesOpción,1)-WEEKDAY(DATE(Calendario8Año,Calendario8MesOpción,1),DíaDeLaSemanaOpción)</f>
        <v>44683</v>
      </c>
      <c r="C103" s="11">
        <f ca="1"/>
        <v>44684</v>
      </c>
      <c r="D103" s="11">
        <f ca="1"/>
        <v>44685</v>
      </c>
      <c r="E103" s="11">
        <f ca="1"/>
        <v>44686</v>
      </c>
      <c r="F103" s="11">
        <f ca="1"/>
        <v>44687</v>
      </c>
      <c r="G103" s="11">
        <f ca="1"/>
        <v>44688</v>
      </c>
      <c r="H103" s="12">
        <f ca="1"/>
        <v>44689</v>
      </c>
    </row>
    <row r="104" spans="1:8" ht="56.25" customHeight="1" x14ac:dyDescent="0.3">
      <c r="B104" s="18" t="s">
        <v>15</v>
      </c>
      <c r="C104" s="7"/>
      <c r="D104" s="7"/>
      <c r="E104" s="7"/>
      <c r="G104" s="7"/>
      <c r="H104" s="8"/>
    </row>
    <row r="105" spans="1:8" ht="16.5" customHeight="1" x14ac:dyDescent="0.3">
      <c r="B105" s="11">
        <f t="array" aca="1" ref="B105:H105" ca="1">Días+15+DATE(Calendario8Año,Calendario8MesOpción,1)-WEEKDAY(DATE(Calendario8Año,Calendario8MesOpción,1),DíaDeLaSemanaOpción)</f>
        <v>44690</v>
      </c>
      <c r="C105" s="11">
        <f ca="1"/>
        <v>44691</v>
      </c>
      <c r="D105" s="11">
        <f ca="1"/>
        <v>44692</v>
      </c>
      <c r="E105" s="11">
        <f ca="1"/>
        <v>44693</v>
      </c>
      <c r="F105" s="11">
        <f ca="1"/>
        <v>44694</v>
      </c>
      <c r="G105" s="11">
        <f ca="1"/>
        <v>44695</v>
      </c>
      <c r="H105" s="12">
        <f ca="1"/>
        <v>44696</v>
      </c>
    </row>
    <row r="106" spans="1:8" ht="56.25" customHeight="1" x14ac:dyDescent="0.3">
      <c r="B106" s="19" t="s">
        <v>17</v>
      </c>
      <c r="C106" s="7"/>
      <c r="D106" s="7" t="s">
        <v>9</v>
      </c>
      <c r="E106" s="7"/>
      <c r="F106" s="24" t="s">
        <v>27</v>
      </c>
      <c r="G106" s="7"/>
      <c r="H106" s="8"/>
    </row>
    <row r="107" spans="1:8" ht="16.5" customHeight="1" x14ac:dyDescent="0.3">
      <c r="B107" s="11">
        <f t="array" aca="1" ref="B107:H107" ca="1">Días+22+DATE(Calendario8Año,Calendario8MesOpción,1)-WEEKDAY(DATE(Calendario8Año,Calendario8MesOpción,1),DíaDeLaSemanaOpción)</f>
        <v>44697</v>
      </c>
      <c r="C107" s="11">
        <f ca="1"/>
        <v>44698</v>
      </c>
      <c r="D107" s="11">
        <f ca="1"/>
        <v>44699</v>
      </c>
      <c r="E107" s="11">
        <f ca="1"/>
        <v>44700</v>
      </c>
      <c r="F107" s="11">
        <f ca="1"/>
        <v>44701</v>
      </c>
      <c r="G107" s="11">
        <f ca="1"/>
        <v>44702</v>
      </c>
      <c r="H107" s="12">
        <f ca="1"/>
        <v>44703</v>
      </c>
    </row>
    <row r="108" spans="1:8" ht="56.25" customHeight="1" x14ac:dyDescent="0.3">
      <c r="B108" s="19" t="s">
        <v>17</v>
      </c>
      <c r="C108" s="7"/>
      <c r="D108" s="7"/>
      <c r="E108" s="7"/>
      <c r="F108" s="7"/>
      <c r="G108" s="7"/>
      <c r="H108" s="8"/>
    </row>
    <row r="109" spans="1:8" ht="16.5" customHeight="1" x14ac:dyDescent="0.3">
      <c r="B109" s="11">
        <f t="array" aca="1" ref="B109:H109" ca="1">Días+29+DATE(Calendario8Año,Calendario8MesOpción,1)-WEEKDAY(DATE(Calendario8Año,Calendario8MesOpción,1),DíaDeLaSemanaOpción)</f>
        <v>44704</v>
      </c>
      <c r="C109" s="11">
        <f ca="1"/>
        <v>44705</v>
      </c>
      <c r="D109" s="11">
        <f ca="1"/>
        <v>44706</v>
      </c>
      <c r="E109" s="11">
        <f ca="1"/>
        <v>44707</v>
      </c>
      <c r="F109" s="11">
        <f ca="1"/>
        <v>44708</v>
      </c>
      <c r="G109" s="11">
        <f ca="1"/>
        <v>44709</v>
      </c>
      <c r="H109" s="12">
        <f ca="1"/>
        <v>44710</v>
      </c>
    </row>
    <row r="110" spans="1:8" ht="57" customHeight="1" x14ac:dyDescent="0.3">
      <c r="B110" s="19" t="s">
        <v>17</v>
      </c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aca="1" ref="B111:C111" ca="1">Días+36+DATE(Calendario8Año,Calendario8MesOpción,1)-WEEKDAY(DATE(Calendario8Año,Calendario8MesOpción,1),DíaDeLaSemanaOpción)</f>
        <v>44711</v>
      </c>
      <c r="C111" s="11">
        <f ca="1"/>
        <v>44712</v>
      </c>
      <c r="D111" s="26" t="s">
        <v>1</v>
      </c>
      <c r="E111" s="27"/>
      <c r="F111" s="27"/>
      <c r="G111" s="27"/>
      <c r="H111" s="27"/>
    </row>
    <row r="112" spans="1:8" ht="63.75" customHeight="1" x14ac:dyDescent="0.3">
      <c r="B112" s="21" t="s">
        <v>19</v>
      </c>
      <c r="C112" s="7"/>
      <c r="D112" s="25"/>
      <c r="E112" s="25"/>
      <c r="F112" s="25"/>
      <c r="G112" s="25"/>
      <c r="H112" s="25"/>
    </row>
    <row r="113" spans="1:8" ht="54" customHeight="1" x14ac:dyDescent="0.7">
      <c r="A113" s="2"/>
      <c r="B113" s="1">
        <f ca="1">YEAR(DATE(Calendario8Año,Calendario8MesOpción+1,1))</f>
        <v>2022</v>
      </c>
      <c r="C113" s="28" t="str">
        <f ca="1">TEXT(DATE(Calendario8Año,Calendario8MesOpción+1,1),"mmmm")</f>
        <v>junio</v>
      </c>
      <c r="D113" s="28"/>
      <c r="E113" s="28"/>
      <c r="F113" s="6"/>
      <c r="G113" s="6"/>
      <c r="H113" s="2"/>
    </row>
    <row r="114" spans="1:8" ht="15.95" customHeight="1" x14ac:dyDescent="0.3">
      <c r="A114" s="3"/>
      <c r="B114" s="4" t="str">
        <f ca="1">UPPER(TEXT(B115,"dddd"))</f>
        <v>LUNES</v>
      </c>
      <c r="C114" s="5" t="str">
        <f t="shared" ref="C114" ca="1" si="38">UPPER(TEXT(C115,"dddd"))</f>
        <v>MARTES</v>
      </c>
      <c r="D114" s="4" t="str">
        <f t="shared" ref="D114" ca="1" si="39">UPPER(TEXT(D115,"dddd"))</f>
        <v>MIÉRCOLES</v>
      </c>
      <c r="E114" s="5" t="str">
        <f t="shared" ref="E114" ca="1" si="40">UPPER(TEXT(E115,"dddd"))</f>
        <v>JUEVES</v>
      </c>
      <c r="F114" s="4" t="str">
        <f t="shared" ref="F114" ca="1" si="41">UPPER(TEXT(F115,"dddd"))</f>
        <v>VIERNES</v>
      </c>
      <c r="G114" s="5" t="str">
        <f t="shared" ref="G114" ca="1" si="42">UPPER(TEXT(G115,"dddd"))</f>
        <v>SÁBADO</v>
      </c>
      <c r="H114" s="4" t="str">
        <f t="shared" ref="H114" ca="1" si="43">UPPER(TEXT(H115,"dddd"))</f>
        <v>DOMINGO</v>
      </c>
    </row>
    <row r="115" spans="1:8" ht="16.5" customHeight="1" x14ac:dyDescent="0.3">
      <c r="B115" s="11">
        <f t="array" aca="1" ref="B115:H115" ca="1">Días+1+DATE(Calendar9Year,Calendario9MesOpción,1)-WEEKDAY(DATE(Calendar9Year,Calendario9MesOpción,1),DíaDeLaSemanaOpción)</f>
        <v>44711</v>
      </c>
      <c r="C115" s="11">
        <f ca="1"/>
        <v>44712</v>
      </c>
      <c r="D115" s="11">
        <f ca="1"/>
        <v>44713</v>
      </c>
      <c r="E115" s="11">
        <f ca="1"/>
        <v>44714</v>
      </c>
      <c r="F115" s="11">
        <f ca="1"/>
        <v>44715</v>
      </c>
      <c r="G115" s="11">
        <f ca="1"/>
        <v>44716</v>
      </c>
      <c r="H115" s="12">
        <f ca="1"/>
        <v>44717</v>
      </c>
    </row>
    <row r="116" spans="1:8" ht="56.25" customHeight="1" x14ac:dyDescent="0.3">
      <c r="B116" s="7"/>
      <c r="C116" s="7"/>
      <c r="D116" s="7"/>
      <c r="E116" s="7"/>
      <c r="F116" s="19" t="s">
        <v>28</v>
      </c>
      <c r="G116" s="7"/>
      <c r="H116" s="8"/>
    </row>
    <row r="117" spans="1:8" ht="16.5" customHeight="1" x14ac:dyDescent="0.3">
      <c r="B117" s="11">
        <f t="array" aca="1" ref="B117:H117" ca="1">Días+8+DATE(Calendar9Year,Calendario9MesOpción,1)-WEEKDAY(DATE(Calendar9Year,Calendario9MesOpción,1),DíaDeLaSemanaOpción)</f>
        <v>44718</v>
      </c>
      <c r="C117" s="11">
        <f ca="1"/>
        <v>44719</v>
      </c>
      <c r="D117" s="11">
        <f ca="1"/>
        <v>44720</v>
      </c>
      <c r="E117" s="11">
        <f ca="1"/>
        <v>44721</v>
      </c>
      <c r="F117" s="11">
        <f ca="1"/>
        <v>44722</v>
      </c>
      <c r="G117" s="11">
        <f ca="1"/>
        <v>44723</v>
      </c>
      <c r="H117" s="12">
        <f ca="1"/>
        <v>44724</v>
      </c>
    </row>
    <row r="118" spans="1:8" ht="56.25" customHeight="1" x14ac:dyDescent="0.3">
      <c r="B118" s="21" t="s">
        <v>19</v>
      </c>
      <c r="C118" s="7"/>
      <c r="D118" s="7"/>
      <c r="E118" s="7"/>
      <c r="F118" s="7"/>
      <c r="G118" s="7"/>
      <c r="H118" s="8"/>
    </row>
    <row r="119" spans="1:8" ht="16.5" customHeight="1" x14ac:dyDescent="0.3">
      <c r="B119" s="11">
        <f t="array" aca="1" ref="B119:H119" ca="1">Días+15+DATE(Calendar9Year,Calendario9MesOpción,1)-WEEKDAY(DATE(Calendar9Year,Calendario9MesOpción,1),DíaDeLaSemanaOpción)</f>
        <v>44725</v>
      </c>
      <c r="C119" s="11">
        <f ca="1"/>
        <v>44726</v>
      </c>
      <c r="D119" s="11">
        <f ca="1"/>
        <v>44727</v>
      </c>
      <c r="E119" s="11">
        <f ca="1"/>
        <v>44728</v>
      </c>
      <c r="F119" s="11">
        <f ca="1"/>
        <v>44729</v>
      </c>
      <c r="G119" s="11">
        <f ca="1"/>
        <v>44730</v>
      </c>
      <c r="H119" s="12">
        <f ca="1"/>
        <v>44731</v>
      </c>
    </row>
    <row r="120" spans="1:8" ht="56.25" customHeight="1" x14ac:dyDescent="0.3">
      <c r="C120" s="7"/>
      <c r="D120" s="7"/>
      <c r="E120" s="7"/>
      <c r="F120" s="7"/>
      <c r="G120" s="7"/>
      <c r="H120" s="8"/>
    </row>
    <row r="121" spans="1:8" ht="16.5" customHeight="1" x14ac:dyDescent="0.3">
      <c r="B121" s="11">
        <f t="array" aca="1" ref="B121:H121" ca="1">Días+22+DATE(Calendar9Year,Calendario9MesOpción,1)-WEEKDAY(DATE(Calendar9Year,Calendario9MesOpción,1),DíaDeLaSemanaOpción)</f>
        <v>44732</v>
      </c>
      <c r="C121" s="11">
        <f ca="1"/>
        <v>44733</v>
      </c>
      <c r="D121" s="11">
        <f ca="1"/>
        <v>44734</v>
      </c>
      <c r="E121" s="11">
        <f ca="1"/>
        <v>44735</v>
      </c>
      <c r="F121" s="11">
        <f ca="1"/>
        <v>44736</v>
      </c>
      <c r="G121" s="11">
        <f ca="1"/>
        <v>44737</v>
      </c>
      <c r="H121" s="12">
        <f ca="1"/>
        <v>44738</v>
      </c>
    </row>
    <row r="122" spans="1:8" ht="56.25" customHeight="1" x14ac:dyDescent="0.3">
      <c r="B122" s="7"/>
      <c r="C122" s="7"/>
      <c r="D122" s="7"/>
      <c r="E122" s="7"/>
      <c r="F122" s="7" t="s">
        <v>10</v>
      </c>
      <c r="G122" s="7"/>
      <c r="H122" s="8"/>
    </row>
    <row r="123" spans="1:8" ht="16.5" customHeight="1" x14ac:dyDescent="0.3">
      <c r="B123" s="11">
        <f t="array" aca="1" ref="B123:H123" ca="1">Días+29+DATE(Calendar9Year,Calendario9MesOpción,1)-WEEKDAY(DATE(Calendar9Year,Calendario9MesOpción,1),DíaDeLaSemanaOpción)</f>
        <v>44739</v>
      </c>
      <c r="C123" s="11">
        <f ca="1"/>
        <v>44740</v>
      </c>
      <c r="D123" s="11">
        <f ca="1"/>
        <v>44741</v>
      </c>
      <c r="E123" s="11">
        <f ca="1"/>
        <v>44742</v>
      </c>
      <c r="F123" s="11">
        <f ca="1"/>
        <v>44743</v>
      </c>
      <c r="G123" s="11">
        <f ca="1"/>
        <v>44744</v>
      </c>
      <c r="H123" s="12">
        <f ca="1"/>
        <v>44745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aca="1" ref="B125:C125" ca="1">Días+36+DATE(Calendar9Year,Calendario9MesOpción,1)-WEEKDAY(DATE(Calendar9Year,Calendario9MesOpción,1),DíaDeLaSemanaOpción)</f>
        <v>44746</v>
      </c>
      <c r="C125" s="11">
        <f ca="1"/>
        <v>44747</v>
      </c>
      <c r="D125" s="26" t="s">
        <v>1</v>
      </c>
      <c r="E125" s="27"/>
      <c r="F125" s="27"/>
      <c r="G125" s="27"/>
      <c r="H125" s="27"/>
    </row>
    <row r="126" spans="1:8" ht="63.75" customHeight="1" x14ac:dyDescent="0.3">
      <c r="B126" s="7"/>
      <c r="C126" s="7"/>
      <c r="D126" s="25"/>
      <c r="E126" s="25"/>
      <c r="F126" s="25"/>
      <c r="G126" s="25"/>
      <c r="H126" s="25"/>
    </row>
    <row r="127" spans="1:8" ht="54" customHeight="1" x14ac:dyDescent="0.7">
      <c r="A127" s="2"/>
      <c r="B127" s="1">
        <f ca="1">YEAR(DATE(Calendar9Year,Calendario9MesOpción+1,1))</f>
        <v>2022</v>
      </c>
      <c r="C127" s="28" t="str">
        <f ca="1">TEXT(DATE(Calendar9Year,Calendario9MesOpción+1,1),"mmmm")</f>
        <v>julio</v>
      </c>
      <c r="D127" s="28"/>
      <c r="E127" s="28"/>
      <c r="F127" s="6"/>
      <c r="G127" s="6"/>
      <c r="H127" s="2"/>
    </row>
    <row r="128" spans="1:8" ht="15.95" customHeight="1" x14ac:dyDescent="0.3">
      <c r="A128" s="3"/>
      <c r="B128" s="4" t="str">
        <f ca="1">UPPER(TEXT(B129,"dddd"))</f>
        <v>LUNES</v>
      </c>
      <c r="C128" s="5" t="str">
        <f t="shared" ref="C128:H128" ca="1" si="44">UPPER(TEXT(C129,"dddd"))</f>
        <v>MARTES</v>
      </c>
      <c r="D128" s="4" t="str">
        <f t="shared" ca="1" si="44"/>
        <v>MIÉRCOLES</v>
      </c>
      <c r="E128" s="5" t="str">
        <f t="shared" ca="1" si="44"/>
        <v>JUEVES</v>
      </c>
      <c r="F128" s="4" t="str">
        <f t="shared" ca="1" si="44"/>
        <v>VIERNES</v>
      </c>
      <c r="G128" s="5" t="str">
        <f t="shared" ca="1" si="44"/>
        <v>SÁBADO</v>
      </c>
      <c r="H128" s="4" t="str">
        <f t="shared" ca="1" si="44"/>
        <v>DOMINGO</v>
      </c>
    </row>
    <row r="129" spans="2:8" ht="16.5" customHeight="1" x14ac:dyDescent="0.3">
      <c r="B129" s="11">
        <f t="array" aca="1" ref="B129:H129" ca="1">Días+1+DATE(Calendario10Año,Calendario10MesOpción,1)-WEEKDAY(DATE(Calendario10Año,Calendario10MesOpción,1),DíaDeLaSemanaOpción)</f>
        <v>44739</v>
      </c>
      <c r="C129" s="11">
        <f ca="1"/>
        <v>44740</v>
      </c>
      <c r="D129" s="11">
        <f ca="1"/>
        <v>44741</v>
      </c>
      <c r="E129" s="11">
        <f ca="1"/>
        <v>44742</v>
      </c>
      <c r="F129" s="11">
        <f ca="1"/>
        <v>44743</v>
      </c>
      <c r="G129" s="11">
        <f ca="1"/>
        <v>44744</v>
      </c>
      <c r="H129" s="12">
        <f ca="1"/>
        <v>44745</v>
      </c>
    </row>
    <row r="130" spans="2:8" ht="56.25" customHeight="1" x14ac:dyDescent="0.3">
      <c r="B130" s="7"/>
      <c r="C130" s="7"/>
      <c r="D130" s="7"/>
      <c r="E130" s="7"/>
      <c r="F130" s="7"/>
      <c r="G130" s="7"/>
      <c r="H130" s="8"/>
    </row>
    <row r="131" spans="2:8" ht="16.5" customHeight="1" x14ac:dyDescent="0.3">
      <c r="B131" s="11">
        <f t="array" aca="1" ref="B131:H131" ca="1">Días+8+DATE(Calendario10Año,Calendario10MesOpción,1)-WEEKDAY(DATE(Calendario10Año,Calendario10MesOpción,1),DíaDeLaSemanaOpción)</f>
        <v>44746</v>
      </c>
      <c r="C131" s="11">
        <f ca="1"/>
        <v>44747</v>
      </c>
      <c r="D131" s="11">
        <f ca="1"/>
        <v>44748</v>
      </c>
      <c r="E131" s="11">
        <f ca="1"/>
        <v>44749</v>
      </c>
      <c r="F131" s="11">
        <f ca="1"/>
        <v>44750</v>
      </c>
      <c r="G131" s="11">
        <f ca="1"/>
        <v>44751</v>
      </c>
      <c r="H131" s="12">
        <f ca="1"/>
        <v>44752</v>
      </c>
    </row>
    <row r="132" spans="2:8" ht="56.25" customHeight="1" x14ac:dyDescent="0.3">
      <c r="B132" s="7"/>
      <c r="C132" s="7"/>
      <c r="D132" s="7"/>
      <c r="E132" s="7"/>
      <c r="F132" s="7"/>
      <c r="G132" s="7"/>
      <c r="H132" s="8"/>
    </row>
    <row r="133" spans="2:8" ht="16.5" customHeight="1" x14ac:dyDescent="0.3">
      <c r="B133" s="11">
        <f t="array" aca="1" ref="B133:H133" ca="1">Días+15+DATE(Calendario10Año,Calendario10MesOpción,1)-WEEKDAY(DATE(Calendario10Año,Calendario10MesOpción,1),DíaDeLaSemanaOpción)</f>
        <v>44753</v>
      </c>
      <c r="C133" s="11">
        <f ca="1"/>
        <v>44754</v>
      </c>
      <c r="D133" s="11">
        <f ca="1"/>
        <v>44755</v>
      </c>
      <c r="E133" s="11">
        <f ca="1"/>
        <v>44756</v>
      </c>
      <c r="F133" s="11">
        <f ca="1"/>
        <v>44757</v>
      </c>
      <c r="G133" s="11">
        <f ca="1"/>
        <v>44758</v>
      </c>
      <c r="H133" s="12">
        <f ca="1"/>
        <v>44759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aca="1" ref="B135:H135" ca="1">Días+22+DATE(Calendario10Año,Calendario10MesOpción,1)-WEEKDAY(DATE(Calendario10Año,Calendario10MesOpción,1),DíaDeLaSemanaOpción)</f>
        <v>44760</v>
      </c>
      <c r="C135" s="11">
        <f ca="1"/>
        <v>44761</v>
      </c>
      <c r="D135" s="11">
        <f ca="1"/>
        <v>44762</v>
      </c>
      <c r="E135" s="11">
        <f ca="1"/>
        <v>44763</v>
      </c>
      <c r="F135" s="11">
        <f ca="1"/>
        <v>44764</v>
      </c>
      <c r="G135" s="11">
        <f ca="1"/>
        <v>44765</v>
      </c>
      <c r="H135" s="12">
        <f ca="1"/>
        <v>44766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aca="1" ref="B137:H137" ca="1">Días+29+DATE(Calendario10Año,Calendario10MesOpción,1)-WEEKDAY(DATE(Calendario10Año,Calendario10MesOpción,1),DíaDeLaSemanaOpción)</f>
        <v>44767</v>
      </c>
      <c r="C137" s="11">
        <f ca="1"/>
        <v>44768</v>
      </c>
      <c r="D137" s="11">
        <f ca="1"/>
        <v>44769</v>
      </c>
      <c r="E137" s="11">
        <f ca="1"/>
        <v>44770</v>
      </c>
      <c r="F137" s="11">
        <f ca="1"/>
        <v>44771</v>
      </c>
      <c r="G137" s="11">
        <f ca="1"/>
        <v>44772</v>
      </c>
      <c r="H137" s="12">
        <f ca="1"/>
        <v>44773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aca="1" ref="B139:C139" ca="1">Días+36+DATE(Calendario10Año,Calendario10MesOpción,1)-WEEKDAY(DATE(Calendario10Año,Calendario10MesOpción,1),DíaDeLaSemanaOpción)</f>
        <v>44774</v>
      </c>
      <c r="C139" s="11">
        <f ca="1"/>
        <v>44775</v>
      </c>
      <c r="D139" s="26" t="s">
        <v>1</v>
      </c>
      <c r="E139" s="27"/>
      <c r="F139" s="27"/>
      <c r="G139" s="27"/>
      <c r="H139" s="27"/>
    </row>
    <row r="140" spans="2:8" ht="63.75" customHeight="1" x14ac:dyDescent="0.3">
      <c r="B140" s="7"/>
      <c r="C140" s="7"/>
      <c r="D140" s="25"/>
      <c r="E140" s="25"/>
      <c r="F140" s="25"/>
      <c r="G140" s="25"/>
      <c r="H140" s="25"/>
    </row>
    <row r="141" spans="2:8" ht="54" customHeight="1" x14ac:dyDescent="0.7">
      <c r="B141" s="1">
        <f ca="1">YEAR(DATE(Calendario10Año,Calendario10MesOpción+1,1))</f>
        <v>2022</v>
      </c>
      <c r="C141" s="28" t="str">
        <f ca="1">TEXT(DATE(Calendario10Año,Calendario10MesOpción+1,1),"mmmm")</f>
        <v>agosto</v>
      </c>
      <c r="D141" s="28"/>
      <c r="E141" s="28"/>
      <c r="F141" s="6"/>
      <c r="G141" s="6"/>
      <c r="H141" s="2"/>
    </row>
    <row r="142" spans="2:8" ht="15.95" customHeight="1" x14ac:dyDescent="0.3">
      <c r="B142" s="4" t="str">
        <f ca="1">UPPER(TEXT(B143,"dddd"))</f>
        <v>LUNES</v>
      </c>
      <c r="C142" s="5" t="str">
        <f t="shared" ref="C142:H142" ca="1" si="45">UPPER(TEXT(C143,"dddd"))</f>
        <v>MARTES</v>
      </c>
      <c r="D142" s="4" t="str">
        <f t="shared" ca="1" si="45"/>
        <v>MIÉRCOLES</v>
      </c>
      <c r="E142" s="5" t="str">
        <f t="shared" ca="1" si="45"/>
        <v>JUEVES</v>
      </c>
      <c r="F142" s="4" t="str">
        <f t="shared" ca="1" si="45"/>
        <v>VIERNES</v>
      </c>
      <c r="G142" s="5" t="str">
        <f t="shared" ca="1" si="45"/>
        <v>SÁBADO</v>
      </c>
      <c r="H142" s="4" t="str">
        <f t="shared" ca="1" si="45"/>
        <v>DOMINGO</v>
      </c>
    </row>
    <row r="143" spans="2:8" ht="16.5" customHeight="1" x14ac:dyDescent="0.3">
      <c r="B143" s="11">
        <f t="array" aca="1" ref="B143:H143" ca="1">Días+1+DATE(Calendario11Año,Calendario11MesOpción,1)-WEEKDAY(DATE(Calendario11Año,Calendario11MesOpción,1),DíaDeLaSemanaOpción)</f>
        <v>44774</v>
      </c>
      <c r="C143" s="11">
        <f ca="1"/>
        <v>44775</v>
      </c>
      <c r="D143" s="11">
        <f ca="1"/>
        <v>44776</v>
      </c>
      <c r="E143" s="11">
        <f ca="1"/>
        <v>44777</v>
      </c>
      <c r="F143" s="11">
        <f ca="1"/>
        <v>44778</v>
      </c>
      <c r="G143" s="11">
        <f ca="1"/>
        <v>44779</v>
      </c>
      <c r="H143" s="12">
        <f ca="1"/>
        <v>44780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aca="1" ref="B145:H145" ca="1">Días+8+DATE(Calendario11Año,Calendario11MesOpción,1)-WEEKDAY(DATE(Calendario11Año,Calendario11MesOpción,1),DíaDeLaSemanaOpción)</f>
        <v>44781</v>
      </c>
      <c r="C145" s="11">
        <f ca="1"/>
        <v>44782</v>
      </c>
      <c r="D145" s="11">
        <f ca="1"/>
        <v>44783</v>
      </c>
      <c r="E145" s="11">
        <f ca="1"/>
        <v>44784</v>
      </c>
      <c r="F145" s="11">
        <f ca="1"/>
        <v>44785</v>
      </c>
      <c r="G145" s="11">
        <f ca="1"/>
        <v>44786</v>
      </c>
      <c r="H145" s="12">
        <f ca="1"/>
        <v>44787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aca="1" ref="B147:H147" ca="1">Días+15+DATE(Calendario11Año,Calendario11MesOpción,1)-WEEKDAY(DATE(Calendario11Año,Calendario11MesOpción,1),DíaDeLaSemanaOpción)</f>
        <v>44788</v>
      </c>
      <c r="C147" s="11">
        <f ca="1"/>
        <v>44789</v>
      </c>
      <c r="D147" s="11">
        <f ca="1"/>
        <v>44790</v>
      </c>
      <c r="E147" s="11">
        <f ca="1"/>
        <v>44791</v>
      </c>
      <c r="F147" s="11">
        <f ca="1"/>
        <v>44792</v>
      </c>
      <c r="G147" s="11">
        <f ca="1"/>
        <v>44793</v>
      </c>
      <c r="H147" s="12">
        <f ca="1"/>
        <v>44794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aca="1" ref="B149:H149" ca="1">Días+22+DATE(Calendario11Año,Calendario11MesOpción,1)-WEEKDAY(DATE(Calendario11Año,Calendario11MesOpción,1),DíaDeLaSemanaOpción)</f>
        <v>44795</v>
      </c>
      <c r="C149" s="11">
        <f ca="1"/>
        <v>44796</v>
      </c>
      <c r="D149" s="11">
        <f ca="1"/>
        <v>44797</v>
      </c>
      <c r="E149" s="11">
        <f ca="1"/>
        <v>44798</v>
      </c>
      <c r="F149" s="11">
        <f ca="1"/>
        <v>44799</v>
      </c>
      <c r="G149" s="11">
        <f ca="1"/>
        <v>44800</v>
      </c>
      <c r="H149" s="12">
        <f ca="1"/>
        <v>44801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aca="1" ref="B151:H151" ca="1">Días+29+DATE(Calendario11Año,Calendario11MesOpción,1)-WEEKDAY(DATE(Calendario11Año,Calendario11MesOpción,1),DíaDeLaSemanaOpción)</f>
        <v>44802</v>
      </c>
      <c r="C151" s="11">
        <f ca="1"/>
        <v>44803</v>
      </c>
      <c r="D151" s="11">
        <f ca="1"/>
        <v>44804</v>
      </c>
      <c r="E151" s="11">
        <f ca="1"/>
        <v>44805</v>
      </c>
      <c r="F151" s="11">
        <f ca="1"/>
        <v>44806</v>
      </c>
      <c r="G151" s="11">
        <f ca="1"/>
        <v>44807</v>
      </c>
      <c r="H151" s="12">
        <f ca="1"/>
        <v>44808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aca="1" ref="B153:C153" ca="1">Días+36+DATE(Calendario11Año,Calendario11MesOpción,1)-WEEKDAY(DATE(Calendario11Año,Calendario11MesOpción,1),DíaDeLaSemanaOpción)</f>
        <v>44809</v>
      </c>
      <c r="C153" s="11">
        <f ca="1"/>
        <v>44810</v>
      </c>
      <c r="D153" s="26" t="s">
        <v>1</v>
      </c>
      <c r="E153" s="27"/>
      <c r="F153" s="27"/>
      <c r="G153" s="27"/>
      <c r="H153" s="27"/>
    </row>
    <row r="154" spans="2:8" ht="63.75" customHeight="1" x14ac:dyDescent="0.3">
      <c r="B154" s="7"/>
      <c r="C154" s="7"/>
      <c r="D154" s="25"/>
      <c r="E154" s="25"/>
      <c r="F154" s="25"/>
      <c r="G154" s="25"/>
      <c r="H154" s="25"/>
    </row>
    <row r="155" spans="2:8" ht="54" customHeight="1" x14ac:dyDescent="0.7">
      <c r="B155" s="1">
        <f ca="1">YEAR(DATE(Calendario11Año,Calendario11MesOpción+1,1))</f>
        <v>2022</v>
      </c>
      <c r="C155" s="28" t="str">
        <f ca="1">TEXT(DATE(Calendario11Año,Calendario11MesOpción+1,1),"mmmm")</f>
        <v>septiembre</v>
      </c>
      <c r="D155" s="28"/>
      <c r="E155" s="28"/>
      <c r="F155" s="6"/>
      <c r="G155" s="6"/>
      <c r="H155" s="2"/>
    </row>
    <row r="156" spans="2:8" ht="15.95" customHeight="1" x14ac:dyDescent="0.3">
      <c r="B156" s="4" t="str">
        <f ca="1">UPPER(TEXT(B157,"dddd"))</f>
        <v>LUNES</v>
      </c>
      <c r="C156" s="5" t="str">
        <f t="shared" ref="C156:H156" ca="1" si="46">UPPER(TEXT(C157,"dddd"))</f>
        <v>MARTES</v>
      </c>
      <c r="D156" s="4" t="str">
        <f t="shared" ca="1" si="46"/>
        <v>MIÉRCOLES</v>
      </c>
      <c r="E156" s="5" t="str">
        <f t="shared" ca="1" si="46"/>
        <v>JUEVES</v>
      </c>
      <c r="F156" s="4" t="str">
        <f t="shared" ca="1" si="46"/>
        <v>VIERNES</v>
      </c>
      <c r="G156" s="5" t="str">
        <f t="shared" ca="1" si="46"/>
        <v>SÁBADO</v>
      </c>
      <c r="H156" s="4" t="str">
        <f t="shared" ca="1" si="46"/>
        <v>DOMINGO</v>
      </c>
    </row>
    <row r="157" spans="2:8" ht="16.5" customHeight="1" x14ac:dyDescent="0.3">
      <c r="B157" s="11">
        <f t="array" aca="1" ref="B157:H157" ca="1">Días+1+DATE(Calendario12Año,Calendario12MesOpción,1)-WEEKDAY(DATE(Calendario12Año,Calendario12MesOpción,1),DíaDeLaSemanaOpción)</f>
        <v>44802</v>
      </c>
      <c r="C157" s="11">
        <f ca="1"/>
        <v>44803</v>
      </c>
      <c r="D157" s="11">
        <f ca="1"/>
        <v>44804</v>
      </c>
      <c r="E157" s="11">
        <f ca="1"/>
        <v>44805</v>
      </c>
      <c r="F157" s="11">
        <f ca="1"/>
        <v>44806</v>
      </c>
      <c r="G157" s="11">
        <f ca="1"/>
        <v>44807</v>
      </c>
      <c r="H157" s="12">
        <f ca="1"/>
        <v>44808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aca="1" ref="B159:H159" ca="1">Días+8+DATE(Calendario12Año,Calendario12MesOpción,1)-WEEKDAY(DATE(Calendario12Año,Calendario12MesOpción,1),DíaDeLaSemanaOpción)</f>
        <v>44809</v>
      </c>
      <c r="C159" s="11">
        <f ca="1"/>
        <v>44810</v>
      </c>
      <c r="D159" s="11">
        <f ca="1"/>
        <v>44811</v>
      </c>
      <c r="E159" s="11">
        <f ca="1"/>
        <v>44812</v>
      </c>
      <c r="F159" s="11">
        <f ca="1"/>
        <v>44813</v>
      </c>
      <c r="G159" s="11">
        <f ca="1"/>
        <v>44814</v>
      </c>
      <c r="H159" s="12">
        <f ca="1"/>
        <v>44815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aca="1" ref="B161:H161" ca="1">Días+15+DATE(Calendario12Año,Calendario12MesOpción,1)-WEEKDAY(DATE(Calendario12Año,Calendario12MesOpción,1),DíaDeLaSemanaOpción)</f>
        <v>44816</v>
      </c>
      <c r="C161" s="11">
        <f ca="1"/>
        <v>44817</v>
      </c>
      <c r="D161" s="11">
        <f ca="1"/>
        <v>44818</v>
      </c>
      <c r="E161" s="11">
        <f ca="1"/>
        <v>44819</v>
      </c>
      <c r="F161" s="11">
        <f ca="1"/>
        <v>44820</v>
      </c>
      <c r="G161" s="11">
        <f ca="1"/>
        <v>44821</v>
      </c>
      <c r="H161" s="12">
        <f ca="1"/>
        <v>44822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aca="1" ref="B163:H163" ca="1">Días+22+DATE(Calendario12Año,Calendario12MesOpción,1)-WEEKDAY(DATE(Calendario12Año,Calendario12MesOpción,1),DíaDeLaSemanaOpción)</f>
        <v>44823</v>
      </c>
      <c r="C163" s="11">
        <f ca="1"/>
        <v>44824</v>
      </c>
      <c r="D163" s="11">
        <f ca="1"/>
        <v>44825</v>
      </c>
      <c r="E163" s="11">
        <f ca="1"/>
        <v>44826</v>
      </c>
      <c r="F163" s="11">
        <f ca="1"/>
        <v>44827</v>
      </c>
      <c r="G163" s="11">
        <f ca="1"/>
        <v>44828</v>
      </c>
      <c r="H163" s="12">
        <f ca="1"/>
        <v>44829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aca="1" ref="B165:H165" ca="1">Días+29+DATE(Calendario12Año,Calendario12MesOpción,1)-WEEKDAY(DATE(Calendario12Año,Calendario12MesOpción,1),DíaDeLaSemanaOpción)</f>
        <v>44830</v>
      </c>
      <c r="C165" s="11">
        <f ca="1"/>
        <v>44831</v>
      </c>
      <c r="D165" s="11">
        <f ca="1"/>
        <v>44832</v>
      </c>
      <c r="E165" s="11">
        <f ca="1"/>
        <v>44833</v>
      </c>
      <c r="F165" s="11">
        <f ca="1"/>
        <v>44834</v>
      </c>
      <c r="G165" s="11">
        <f ca="1"/>
        <v>44835</v>
      </c>
      <c r="H165" s="12">
        <f ca="1"/>
        <v>44836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aca="1" ref="B167:C167" ca="1">Días+36+DATE(Calendario12Año,Calendario12MesOpción,1)-WEEKDAY(DATE(Calendario12Año,Calendario12MesOpción,1),DíaDeLaSemanaOpción)</f>
        <v>44837</v>
      </c>
      <c r="C167" s="11">
        <f ca="1"/>
        <v>44838</v>
      </c>
      <c r="D167" s="26" t="s">
        <v>1</v>
      </c>
      <c r="E167" s="27"/>
      <c r="F167" s="27"/>
      <c r="G167" s="27"/>
      <c r="H167" s="27"/>
    </row>
    <row r="168" spans="2:8" ht="63.75" customHeight="1" x14ac:dyDescent="0.3">
      <c r="B168" s="7"/>
      <c r="C168" s="7"/>
      <c r="D168" s="25"/>
      <c r="E168" s="25"/>
      <c r="F168" s="25"/>
      <c r="G168" s="25"/>
      <c r="H168" s="25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11" priority="38">
      <formula>MONTH(B3)&lt;&gt;Calendario1MesOpción</formula>
    </cfRule>
  </conditionalFormatting>
  <conditionalFormatting sqref="B17:H17 B19:H19 B21:H21 B23:H23 B25:H25 B27:C27">
    <cfRule type="expression" dxfId="10" priority="27">
      <formula>MONTH(B17)&lt;&gt;Calendario2MesOpción</formula>
    </cfRule>
  </conditionalFormatting>
  <conditionalFormatting sqref="B31:H31 B33:H33 B35:H35 B37:H37 B39:H39 B41:C41">
    <cfRule type="expression" dxfId="9" priority="25">
      <formula>MONTH(B31)&lt;&gt;Calendario3MesOpción</formula>
    </cfRule>
  </conditionalFormatting>
  <conditionalFormatting sqref="B45:H45 B47:H47 B49:H49 B51:H51 B53:H53 B55:C55">
    <cfRule type="expression" dxfId="8" priority="23">
      <formula>MONTH(B45)&lt;&gt;Calendario4MesOpción</formula>
    </cfRule>
  </conditionalFormatting>
  <conditionalFormatting sqref="B59:H59 B61:H61 B63:H63 B65:H65 B67:H67 B69:C69">
    <cfRule type="expression" dxfId="7" priority="21">
      <formula>MONTH(B59)&lt;&gt;Calendario5MesOpción</formula>
    </cfRule>
  </conditionalFormatting>
  <conditionalFormatting sqref="B73:H73 B75:H75 B77:H77 B79:H79 B81:H81 B83:C83">
    <cfRule type="expression" dxfId="6" priority="19">
      <formula>MONTH(B73)&lt;&gt;Calendario6MesOpción</formula>
    </cfRule>
  </conditionalFormatting>
  <conditionalFormatting sqref="B87:H87 B89:H89 B91:H91 B93:H93 B95:H95 B97:C97">
    <cfRule type="expression" dxfId="5" priority="17">
      <formula>MONTH(B87)&lt;&gt;Calendario7MesOpción</formula>
    </cfRule>
  </conditionalFormatting>
  <conditionalFormatting sqref="B101:H101 B103:H103 B105:H105 B107:H107 B109:H109 B111:C111">
    <cfRule type="expression" dxfId="4" priority="15">
      <formula>MONTH(B101)&lt;&gt;Calendario8MesOpción</formula>
    </cfRule>
  </conditionalFormatting>
  <conditionalFormatting sqref="B115:H115 B117:H117 B119:H119 B121:H121 B123:H123 B125:C125">
    <cfRule type="expression" dxfId="3" priority="13">
      <formula>MONTH(B115)&lt;&gt;Calendario9MesOpción</formula>
    </cfRule>
  </conditionalFormatting>
  <conditionalFormatting sqref="B129:H129 B131:H131 B133:H133 B135:H135 B137:H137 B139:C139">
    <cfRule type="expression" dxfId="2" priority="3">
      <formula>MONTH(B129)&lt;&gt;Calendario10MesOpción</formula>
    </cfRule>
  </conditionalFormatting>
  <conditionalFormatting sqref="B143:H143 B145:H145 B147:H147 B149:H149 B151:H151 B153:C153">
    <cfRule type="expression" dxfId="1" priority="2">
      <formula>MONTH(B143)&lt;&gt;Calendario11MesOpción</formula>
    </cfRule>
  </conditionalFormatting>
  <conditionalFormatting sqref="B157:H157 B159:H159 B161:H161 B163:H163 B165:H165 B167:C167">
    <cfRule type="expression" dxfId="0" priority="1">
      <formula>MONTH(B157)&lt;&gt;Calendario12MesOpción</formula>
    </cfRule>
  </conditionalFormatting>
  <dataValidations xWindow="261" yWindow="449" count="14">
    <dataValidation type="list" errorStyle="warning" allowBlank="1" showInputMessage="1" showErrorMessage="1" error="Seleccione el día de inicio de la semana de la lista. Seleccione CANCELAR, presione ALT+FLECHA ABAJO para ver las opciones, y después use la tecla de FLECHA ABAJO y ENTRAR para realizar una selección" prompt="Seleccione el día de inicio de la semana en esta celda. Presione ALT+FLECHA ABAJO para abrir la lista desplegable, y luego ENTRAR para realizar la selección. El calendario se actualizará automáticamente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e el mes de inicio del calendario de la lista. Seleccione CANCELAR, presione ALT+FLECHA ABAJO para ver las opciones, y después use la tecla de FLECHA ABAJO y ENTRAR para realizar la selección" prompt="Seleccione el mes de inicio del calendario en esta celda. Presione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00000000-0002-0000-0000-000002000000}"/>
    <dataValidation allowBlank="1" showInputMessage="1" showErrorMessage="1" prompt="Escriba el año en esta celda" sqref="B1" xr:uid="{00000000-0002-0000-0000-000003000000}"/>
    <dataValidation allowBlank="1" showInputMessage="1" prompt="Día laborable determinado automáticamente. Para cambiar los días laborables, seleccione un nuevo día de inicio de semana en la celda B2." sqref="C2:H2 B16" xr:uid="{00000000-0002-0000-0000-000004000000}"/>
    <dataValidation allowBlank="1" showInputMessage="1" prompt="Fecha" sqref="B3" xr:uid="{00000000-0002-0000-0000-000005000000}"/>
    <dataValidation allowBlank="1" showInputMessage="1" prompt="Escriba aquí las notas del día" sqref="B4" xr:uid="{00000000-0002-0000-0000-000006000000}"/>
    <dataValidation allowBlank="1" showInputMessage="1" prompt="El año natural se actualiza automáticamente según el año seleccionado en la celda B1" sqref="B15" xr:uid="{00000000-0002-0000-0000-000007000000}"/>
    <dataValidation allowBlank="1" showInputMessage="1" prompt="El mes natural se actualiza automáticamente según el mes seleccionado en la celda C1" sqref="C15:E15" xr:uid="{00000000-0002-0000-0000-000008000000}"/>
    <dataValidation allowBlank="1" showInputMessage="1" prompt="Escriba las notas del mes en la siguiente celda" sqref="D13:H13" xr:uid="{00000000-0002-0000-0000-00000C000000}"/>
    <dataValidation allowBlank="1" showInputMessage="1" prompt="Escriba las notas del mes en esta celda" sqref="D14:H14" xr:uid="{00000000-0002-0000-0000-00000D000000}"/>
    <dataValidation allowBlank="1" showInputMessage="1" showErrorMessage="1" prompt="El año natural se actualiza automáticamente según el año seleccionado en la celda B1" sqref="B29 B43 B57 B71 B85 B99 B113 B127 B141 B155" xr:uid="{00000000-0002-0000-0000-00000E000000}"/>
    <dataValidation allowBlank="1" showInputMessage="1" showErrorMessage="1" prompt="El mes natural se actualiza automáticamente según el mes seleccionado en la celda C1" sqref="C141:E141 C29:E29 C43:E43 C57:E57 C71:E71 C85:E85 C99:E99 C113:E113 C127:E127 C155:E155" xr:uid="{00000000-0002-0000-0000-00000F000000}"/>
    <dataValidation allowBlank="1" showInputMessage="1" showErrorMessage="1" prompt="Día laborable determinado automáticamente. Para cambiar los días laborables, seleccione un nuevo día de inicio de semana en la celda B2.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purl.org/dc/elements/1.1/"/>
    <ds:schemaRef ds:uri="71af3243-3dd4-4a8d-8c0d-dd76da1f02a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62</vt:i4>
      </vt:variant>
    </vt:vector>
  </HeadingPairs>
  <TitlesOfParts>
    <vt:vector size="63" baseType="lpstr">
      <vt:lpstr>Calendario</vt:lpstr>
      <vt:lpstr>Calendario!Área_de_impresión</vt:lpstr>
      <vt:lpstr>Calendar9Year</vt:lpstr>
      <vt:lpstr>Calendario10Año</vt:lpstr>
      <vt:lpstr>Calendario10Mes</vt:lpstr>
      <vt:lpstr>Calendario11Año</vt:lpstr>
      <vt:lpstr>Calendario11Mes</vt:lpstr>
      <vt:lpstr>Calendario12Año</vt:lpstr>
      <vt:lpstr>Calendario12Mes</vt:lpstr>
      <vt:lpstr>Calendario1Año</vt:lpstr>
      <vt:lpstr>Calendario1Mes</vt:lpstr>
      <vt:lpstr>Calendario2Año</vt:lpstr>
      <vt:lpstr>Calendario2Mes</vt:lpstr>
      <vt:lpstr>Calendario3Año</vt:lpstr>
      <vt:lpstr>Calendario3Mes</vt:lpstr>
      <vt:lpstr>Calendario4Año</vt:lpstr>
      <vt:lpstr>Calendario4Mes</vt:lpstr>
      <vt:lpstr>Calendario5Año</vt:lpstr>
      <vt:lpstr>Calendario5Mes</vt:lpstr>
      <vt:lpstr>Calendario6Año</vt:lpstr>
      <vt:lpstr>Calendario6Mes</vt:lpstr>
      <vt:lpstr>Calendario7Año</vt:lpstr>
      <vt:lpstr>Calendario7Mes</vt:lpstr>
      <vt:lpstr>Calendario8Año</vt:lpstr>
      <vt:lpstr>Calendario8Mes</vt:lpstr>
      <vt:lpstr>Calendario9Mes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2021-05-26T08:06:08Z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